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Setup" sheetId="1" r:id="rId1"/>
    <sheet name="Quotes" sheetId="2" r:id="rId2"/>
    <sheet name="Planner" sheetId="3" r:id="rId3"/>
    <sheet name="Copyright-2" sheetId="4" state="hidden" r:id="rId4"/>
  </sheets>
  <definedNames>
    <definedName name="Event">'Setup'!$O$5:$O$24</definedName>
    <definedName name="Holiday">'Setup'!$K$5:$K$24</definedName>
    <definedName name="_xlnm.Print_Area" localSheetId="2">'Planner'!$B$4:$Q$60</definedName>
  </definedNames>
  <calcPr fullCalcOnLoad="1"/>
</workbook>
</file>

<file path=xl/sharedStrings.xml><?xml version="1.0" encoding="utf-8"?>
<sst xmlns="http://schemas.openxmlformats.org/spreadsheetml/2006/main" count="499" uniqueCount="50">
  <si>
    <t>v</t>
  </si>
  <si>
    <t>ABC</t>
  </si>
  <si>
    <t>Prioritized Task List</t>
  </si>
  <si>
    <t>Appointment Schedule</t>
  </si>
  <si>
    <t>Notes</t>
  </si>
  <si>
    <t>Today's Event</t>
  </si>
  <si>
    <t>00</t>
  </si>
  <si>
    <t>Maximum rows :</t>
  </si>
  <si>
    <t>Date</t>
  </si>
  <si>
    <t>VISIT EXCELTEMPLATE.NET FOR MORE TEMPLATES AND UPDATES</t>
  </si>
  <si>
    <t>Quotes</t>
  </si>
  <si>
    <t>Winning isn't everything. It's the only thing. - Vincent Lombardi</t>
  </si>
  <si>
    <t>Your imagination is your preview of life's coming attractions. - Albert Einstein</t>
  </si>
  <si>
    <t>Action is the foundational key to all success. - Anthony Robbins</t>
  </si>
  <si>
    <t>ü</t>
  </si>
  <si>
    <t>Sun</t>
  </si>
  <si>
    <t>Mon</t>
  </si>
  <si>
    <t>Tue</t>
  </si>
  <si>
    <t>Wed</t>
  </si>
  <si>
    <t>Thu</t>
  </si>
  <si>
    <t>Fri</t>
  </si>
  <si>
    <t>Sat</t>
  </si>
  <si>
    <t>Remain rows :</t>
  </si>
  <si>
    <t>Time Style</t>
  </si>
  <si>
    <t>Show minutes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</si>
  <si>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</si>
  <si>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</si>
  <si>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</si>
  <si>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</si>
  <si>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</si>
  <si>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</si>
  <si>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</si>
  <si>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</si>
  <si>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</si>
  <si>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</si>
  <si>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No</t>
  </si>
  <si>
    <t>Holiday</t>
  </si>
  <si>
    <t>Event</t>
  </si>
  <si>
    <t>Mom's Birthday</t>
  </si>
  <si>
    <t>YEAR</t>
  </si>
  <si>
    <t>¨</t>
  </si>
  <si>
    <t>Annie's Birthday</t>
  </si>
  <si>
    <t>The only difference between a success and a failure is that the successful person is willing to do what the failure is not willing to do. - J.R. Ridinger</t>
  </si>
  <si>
    <t>The man who moved a mountain was the one who began carrying away small stones. - Chinese Proverb</t>
  </si>
  <si>
    <t>Successful leaders recognize that great innovation comes from observing the same ideas as everyone else and seeing something different. - Reed Markham</t>
  </si>
  <si>
    <t>Be humble always and identify with the common man; even when success and achievements want to make you proud. - Bishop Leonard Umunna</t>
  </si>
  <si>
    <t>The successful man will profit from his mistakes and try again in a different way. - Dale Carnegie</t>
  </si>
  <si>
    <t xml:space="preserve">Winning isn't everything. It's the only thing. - Vincent Lombardi 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</si>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</sst>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mmm\-yyyy"/>
    <numFmt numFmtId="173" formatCode="_(* #,##0.0_);_(* \(#,##0.0\);_(* &quot;-&quot;??_);_(@_)"/>
    <numFmt numFmtId="174" formatCode="_(* #,##0_);_(* \(#,##0\);_(* &quot;-&quot;??_);_(@_)"/>
    <numFmt numFmtId="175" formatCode="0.00_);[Red]\(0.00\)"/>
    <numFmt numFmtId="176" formatCode="0.0_);[Red]\(0.0\)"/>
    <numFmt numFmtId="177" formatCode="0_);[Red]\(0\)"/>
    <numFmt numFmtId="178" formatCode="[$-409]d\-mmm\-yy;@"/>
    <numFmt numFmtId="179" formatCode="[$-409]dddd\,\ mmmm\ dd\,\ yyyy"/>
    <numFmt numFmtId="180" formatCode="[$-409]d\-mmm;@"/>
    <numFmt numFmtId="181" formatCode="d"/>
  </numFmts>
  <fonts count="62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name val="Tahoma"/>
      <family val="2"/>
    </font>
    <font>
      <i/>
      <sz val="10"/>
      <name val="Book Antiqua"/>
      <family val="1"/>
    </font>
    <font>
      <sz val="10"/>
      <color indexed="9"/>
      <name val="Book Antiqua"/>
      <family val="1"/>
    </font>
    <font>
      <sz val="10"/>
      <color indexed="9"/>
      <name val="Arial Narrow"/>
      <family val="2"/>
    </font>
    <font>
      <sz val="10"/>
      <color indexed="9"/>
      <name val="Wingdings"/>
      <family val="0"/>
    </font>
    <font>
      <b/>
      <sz val="22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0"/>
      <name val="Wingdings"/>
      <family val="0"/>
    </font>
    <font>
      <b/>
      <sz val="10"/>
      <color indexed="9"/>
      <name val="Book Antiqua"/>
      <family val="1"/>
    </font>
    <font>
      <sz val="10"/>
      <color indexed="23"/>
      <name val="Book Antiqu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u val="single"/>
      <sz val="20"/>
      <color indexed="30"/>
      <name val="Arial"/>
      <family val="2"/>
    </font>
    <font>
      <u val="single"/>
      <sz val="20"/>
      <color indexed="30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u val="single"/>
      <sz val="20"/>
      <color theme="10"/>
      <name val="Arial"/>
      <family val="2"/>
    </font>
    <font>
      <u val="single"/>
      <sz val="2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ashed"/>
      <right style="dashed"/>
      <top style="hair"/>
      <bottom style="hair"/>
    </border>
    <border>
      <left style="thin"/>
      <right>
        <color indexed="63"/>
      </right>
      <top style="hair"/>
      <bottom style="thin"/>
    </border>
    <border>
      <left style="dashed"/>
      <right style="dashed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ashed"/>
      <top style="medium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hair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hair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thin"/>
      <bottom style="medium">
        <color indexed="23"/>
      </bottom>
    </border>
    <border>
      <left style="dash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52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right" vertical="center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78" fontId="2" fillId="0" borderId="0" xfId="0" applyNumberFormat="1" applyFont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/>
    </xf>
    <xf numFmtId="180" fontId="8" fillId="34" borderId="2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80" fontId="2" fillId="0" borderId="20" xfId="0" applyNumberFormat="1" applyFont="1" applyBorder="1" applyAlignment="1">
      <alignment/>
    </xf>
    <xf numFmtId="0" fontId="16" fillId="33" borderId="0" xfId="0" applyFont="1" applyFill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5" borderId="27" xfId="0" applyFont="1" applyFill="1" applyBorder="1" applyAlignment="1" applyProtection="1">
      <alignment vertical="center"/>
      <protection locked="0"/>
    </xf>
    <xf numFmtId="0" fontId="2" fillId="35" borderId="28" xfId="0" applyFont="1" applyFill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35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 quotePrefix="1">
      <alignment horizontal="right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left"/>
      <protection locked="0"/>
    </xf>
    <xf numFmtId="177" fontId="2" fillId="0" borderId="36" xfId="42" applyNumberFormat="1" applyFont="1" applyBorder="1" applyAlignment="1" applyProtection="1">
      <alignment/>
      <protection locked="0"/>
    </xf>
    <xf numFmtId="177" fontId="2" fillId="0" borderId="0" xfId="42" applyNumberFormat="1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178" fontId="2" fillId="0" borderId="35" xfId="0" applyNumberFormat="1" applyFont="1" applyBorder="1" applyAlignment="1" applyProtection="1">
      <alignment/>
      <protection locked="0"/>
    </xf>
    <xf numFmtId="15" fontId="2" fillId="0" borderId="36" xfId="0" applyNumberFormat="1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58" fillId="0" borderId="0" xfId="57" applyFont="1">
      <alignment/>
      <protection/>
    </xf>
    <xf numFmtId="0" fontId="59" fillId="0" borderId="0" xfId="57" applyFont="1">
      <alignment/>
      <protection/>
    </xf>
    <xf numFmtId="0" fontId="60" fillId="0" borderId="0" xfId="53" applyFont="1" applyAlignment="1">
      <alignment/>
    </xf>
    <xf numFmtId="0" fontId="58" fillId="0" borderId="0" xfId="57" applyFont="1" applyAlignment="1">
      <alignment/>
      <protection/>
    </xf>
    <xf numFmtId="0" fontId="61" fillId="0" borderId="0" xfId="53" applyFont="1" applyAlignment="1">
      <alignment/>
    </xf>
    <xf numFmtId="0" fontId="40" fillId="0" borderId="0" xfId="57">
      <alignment/>
      <protection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81" fontId="11" fillId="0" borderId="49" xfId="0" applyNumberFormat="1" applyFont="1" applyBorder="1" applyAlignment="1" applyProtection="1">
      <alignment horizontal="center" vertical="center"/>
      <protection hidden="1"/>
    </xf>
    <xf numFmtId="181" fontId="0" fillId="0" borderId="50" xfId="0" applyNumberFormat="1" applyBorder="1" applyAlignment="1" applyProtection="1">
      <alignment/>
      <protection hidden="1"/>
    </xf>
    <xf numFmtId="181" fontId="0" fillId="0" borderId="51" xfId="0" applyNumberFormat="1" applyBorder="1" applyAlignment="1" applyProtection="1">
      <alignment/>
      <protection hidden="1"/>
    </xf>
    <xf numFmtId="181" fontId="0" fillId="0" borderId="52" xfId="0" applyNumberFormat="1" applyBorder="1" applyAlignment="1" applyProtection="1">
      <alignment/>
      <protection hidden="1"/>
    </xf>
    <xf numFmtId="181" fontId="0" fillId="0" borderId="53" xfId="0" applyNumberFormat="1" applyBorder="1" applyAlignment="1" applyProtection="1">
      <alignment/>
      <protection hidden="1"/>
    </xf>
    <xf numFmtId="181" fontId="0" fillId="0" borderId="54" xfId="0" applyNumberFormat="1" applyBorder="1" applyAlignment="1" applyProtection="1">
      <alignment/>
      <protection hidden="1"/>
    </xf>
    <xf numFmtId="17" fontId="8" fillId="33" borderId="55" xfId="0" applyNumberFormat="1" applyFont="1" applyFill="1" applyBorder="1" applyAlignment="1" applyProtection="1">
      <alignment horizontal="center" vertical="center"/>
      <protection hidden="1"/>
    </xf>
    <xf numFmtId="17" fontId="8" fillId="33" borderId="56" xfId="0" applyNumberFormat="1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18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horizontal="left" vertical="center" indent="1"/>
      <protection hidden="1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 wrapText="1"/>
      <protection hidden="1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2" fillId="35" borderId="63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15" fontId="2" fillId="0" borderId="65" xfId="0" applyNumberFormat="1" applyFont="1" applyBorder="1" applyAlignment="1" applyProtection="1">
      <alignment horizontal="center" vertical="center"/>
      <protection locked="0"/>
    </xf>
    <xf numFmtId="15" fontId="2" fillId="0" borderId="66" xfId="0" applyNumberFormat="1" applyFont="1" applyBorder="1" applyAlignment="1" applyProtection="1">
      <alignment horizontal="center" vertical="center"/>
      <protection locked="0"/>
    </xf>
    <xf numFmtId="15" fontId="2" fillId="0" borderId="67" xfId="0" applyNumberFormat="1" applyFont="1" applyBorder="1" applyAlignment="1" applyProtection="1">
      <alignment horizontal="center" vertical="center"/>
      <protection locked="0"/>
    </xf>
    <xf numFmtId="0" fontId="58" fillId="0" borderId="0" xfId="57" applyFont="1" applyAlignment="1">
      <alignment horizontal="left"/>
      <protection/>
    </xf>
    <xf numFmtId="0" fontId="61" fillId="0" borderId="0" xfId="53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auto="1"/>
      </font>
      <border>
        <top style="thin"/>
      </border>
    </dxf>
    <dxf>
      <font>
        <color indexed="9"/>
      </font>
      <border>
        <top/>
      </border>
    </dxf>
    <dxf>
      <font>
        <color indexed="9"/>
      </font>
      <border>
        <top style="thin"/>
      </border>
    </dxf>
    <dxf>
      <border>
        <left style="thin"/>
        <top style="thin"/>
      </border>
    </dxf>
    <dxf>
      <border>
        <top style="thin"/>
      </border>
    </dxf>
    <dxf>
      <border>
        <top style="thin"/>
        <bottom style="hair"/>
      </border>
    </dxf>
    <dxf>
      <border>
        <top style="thin"/>
        <bottom style="thin"/>
      </border>
    </dxf>
    <dxf>
      <border>
        <top style="thin"/>
        <bottom style="thin">
          <color rgb="FF000000"/>
        </bottom>
      </border>
    </dxf>
    <dxf>
      <border>
        <top style="thin"/>
        <bottom style="hair">
          <color rgb="FF000000"/>
        </bottom>
      </border>
    </dxf>
    <dxf>
      <border>
        <top style="thin">
          <color rgb="FF000000"/>
        </top>
      </border>
    </dxf>
    <dxf>
      <border>
        <left style="thin">
          <color rgb="FF000000"/>
        </left>
        <top style="thin">
          <color rgb="FF000000"/>
        </top>
      </border>
    </dxf>
    <dxf>
      <font>
        <color rgb="FFFFFF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xceltemplate.net/?utm_source=template&amp;utm_medium=tbanner&amp;utm_campaign=copyright" TargetMode="External" /><Relationship Id="rId3" Type="http://schemas.openxmlformats.org/officeDocument/2006/relationships/hyperlink" Target="https://exceltemplate.net/?utm_source=template&amp;utm_medium=tbanner&amp;utm_campaign=copyrigh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123825</xdr:rowOff>
    </xdr:from>
    <xdr:to>
      <xdr:col>7</xdr:col>
      <xdr:colOff>590550</xdr:colOff>
      <xdr:row>12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724150" y="1000125"/>
          <a:ext cx="15335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'v' in left column to pick your planner time reference, and use the the remain rows number in cell above as your maximum cell reference.</a:t>
          </a:r>
        </a:p>
      </xdr:txBody>
    </xdr:sp>
    <xdr:clientData/>
  </xdr:twoCellAnchor>
  <xdr:twoCellAnchor>
    <xdr:from>
      <xdr:col>0</xdr:col>
      <xdr:colOff>66675</xdr:colOff>
      <xdr:row>4</xdr:row>
      <xdr:rowOff>152400</xdr:rowOff>
    </xdr:from>
    <xdr:to>
      <xdr:col>0</xdr:col>
      <xdr:colOff>1200150</xdr:colOff>
      <xdr:row>12</xdr:row>
      <xdr:rowOff>66675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6675" y="857250"/>
          <a:ext cx="11334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option at 'Time Style' cell to choose whether you want to show minutes or just hide minutes in your planner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37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82150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xceltemplate.net/support/" TargetMode="External" /><Relationship Id="rId2" Type="http://schemas.openxmlformats.org/officeDocument/2006/relationships/hyperlink" Target="https://exceltemplate.net/support/?utm_source=template&amp;utm_medium=tbanner&amp;utm_campaign=copyrigh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9"/>
  <sheetViews>
    <sheetView showGridLines="0" tabSelected="1" zoomScalePageLayoutView="0" workbookViewId="0" topLeftCell="A1">
      <selection activeCell="O7" sqref="O7"/>
    </sheetView>
  </sheetViews>
  <sheetFormatPr defaultColWidth="9.140625" defaultRowHeight="12.75"/>
  <cols>
    <col min="1" max="1" width="20.00390625" style="54" bestFit="1" customWidth="1"/>
    <col min="2" max="2" width="3.00390625" style="53" hidden="1" customWidth="1"/>
    <col min="3" max="3" width="4.00390625" style="54" customWidth="1"/>
    <col min="4" max="4" width="4.140625" style="54" customWidth="1"/>
    <col min="5" max="5" width="9.140625" style="55" customWidth="1"/>
    <col min="6" max="6" width="3.00390625" style="53" customWidth="1"/>
    <col min="7" max="7" width="14.7109375" style="54" bestFit="1" customWidth="1"/>
    <col min="8" max="9" width="9.140625" style="54" customWidth="1"/>
    <col min="10" max="10" width="6.140625" style="54" bestFit="1" customWidth="1"/>
    <col min="11" max="11" width="10.140625" style="54" bestFit="1" customWidth="1"/>
    <col min="12" max="12" width="24.00390625" style="54" bestFit="1" customWidth="1"/>
    <col min="13" max="13" width="3.421875" style="54" customWidth="1"/>
    <col min="14" max="14" width="6.140625" style="54" bestFit="1" customWidth="1"/>
    <col min="15" max="15" width="9.140625" style="54" customWidth="1"/>
    <col min="16" max="16" width="26.421875" style="54" customWidth="1"/>
    <col min="17" max="17" width="3.00390625" style="54" customWidth="1"/>
    <col min="18" max="18" width="18.7109375" style="54" bestFit="1" customWidth="1"/>
    <col min="19" max="16384" width="9.140625" style="54" customWidth="1"/>
  </cols>
  <sheetData>
    <row r="2" spans="1:5" ht="13.5">
      <c r="A2" s="52" t="s">
        <v>23</v>
      </c>
      <c r="C2" s="90" t="s">
        <v>24</v>
      </c>
      <c r="D2" s="91"/>
      <c r="E2" s="92"/>
    </row>
    <row r="3" spans="10:16" ht="15">
      <c r="J3" s="56" t="s">
        <v>39</v>
      </c>
      <c r="K3" s="88">
        <f>YEAR(Planner!D2)</f>
        <v>2021</v>
      </c>
      <c r="L3" s="89"/>
      <c r="M3" s="57"/>
      <c r="N3" s="58" t="s">
        <v>39</v>
      </c>
      <c r="O3" s="86">
        <f>YEAR(Planner!D2)</f>
        <v>2021</v>
      </c>
      <c r="P3" s="87"/>
    </row>
    <row r="4" spans="1:16" ht="13.5">
      <c r="A4" s="52" t="s">
        <v>3</v>
      </c>
      <c r="B4" s="53">
        <f>IF(E4="v",B2+1,B2)</f>
        <v>1</v>
      </c>
      <c r="C4" s="59">
        <v>7</v>
      </c>
      <c r="D4" s="60" t="s">
        <v>6</v>
      </c>
      <c r="E4" s="61" t="s">
        <v>0</v>
      </c>
      <c r="G4" s="62" t="s">
        <v>7</v>
      </c>
      <c r="H4" s="63">
        <v>51</v>
      </c>
      <c r="I4" s="64"/>
      <c r="J4" s="65" t="s">
        <v>35</v>
      </c>
      <c r="K4" s="65" t="s">
        <v>8</v>
      </c>
      <c r="L4" s="65" t="s">
        <v>36</v>
      </c>
      <c r="M4" s="66"/>
      <c r="N4" s="67" t="s">
        <v>35</v>
      </c>
      <c r="O4" s="67" t="s">
        <v>8</v>
      </c>
      <c r="P4" s="67" t="s">
        <v>37</v>
      </c>
    </row>
    <row r="5" spans="2:16" ht="13.5">
      <c r="B5" s="53">
        <f aca="true" t="shared" si="0" ref="B5:B36">IF(E5="v",B4+1,B4)</f>
        <v>2</v>
      </c>
      <c r="C5" s="68"/>
      <c r="D5" s="69">
        <v>15</v>
      </c>
      <c r="E5" s="61" t="s">
        <v>0</v>
      </c>
      <c r="G5" s="62" t="s">
        <v>22</v>
      </c>
      <c r="H5" s="63">
        <f>H4-COUNTIF(E:E,"v")</f>
        <v>-1</v>
      </c>
      <c r="I5" s="64"/>
      <c r="J5" s="65">
        <v>1</v>
      </c>
      <c r="K5" s="70">
        <f>DATE(K3,1,1)</f>
        <v>44197</v>
      </c>
      <c r="L5" s="65" t="s">
        <v>25</v>
      </c>
      <c r="M5" s="66"/>
      <c r="N5" s="67">
        <v>1</v>
      </c>
      <c r="O5" s="71">
        <v>44199</v>
      </c>
      <c r="P5" s="67" t="s">
        <v>38</v>
      </c>
    </row>
    <row r="6" spans="2:17" ht="13.5">
      <c r="B6" s="53">
        <f t="shared" si="0"/>
        <v>3</v>
      </c>
      <c r="C6" s="68"/>
      <c r="D6" s="69">
        <v>30</v>
      </c>
      <c r="E6" s="61" t="s">
        <v>0</v>
      </c>
      <c r="J6" s="65">
        <v>2</v>
      </c>
      <c r="K6" s="70">
        <f>DATE(K3,1,1)+IF(2&lt;WEEKDAY(DATE(K3,1,1)),7-WEEKDAY(DATE(K3,1,1))+2,2-WEEKDAY(DATE(K3,1,1)))+((3-1)*7)</f>
        <v>44214</v>
      </c>
      <c r="L6" s="65" t="s">
        <v>26</v>
      </c>
      <c r="M6" s="66"/>
      <c r="N6" s="67">
        <v>2</v>
      </c>
      <c r="O6" s="71">
        <v>44202</v>
      </c>
      <c r="P6" s="67" t="s">
        <v>41</v>
      </c>
      <c r="Q6" s="66"/>
    </row>
    <row r="7" spans="2:17" ht="13.5">
      <c r="B7" s="53">
        <f t="shared" si="0"/>
        <v>4</v>
      </c>
      <c r="C7" s="72"/>
      <c r="D7" s="73">
        <v>45</v>
      </c>
      <c r="E7" s="61" t="s">
        <v>0</v>
      </c>
      <c r="J7" s="65">
        <v>3</v>
      </c>
      <c r="K7" s="70">
        <f>DATE(K3,2,1)+IF(2&lt;WEEKDAY(DATE(K3,2,1)),7-WEEKDAY(DATE(K3,2,1))+2,2-WEEKDAY(DATE(K3,2,1)))+((3-1)*7)</f>
        <v>44242</v>
      </c>
      <c r="L7" s="65" t="s">
        <v>27</v>
      </c>
      <c r="M7" s="66"/>
      <c r="N7" s="67">
        <v>3</v>
      </c>
      <c r="O7" s="71"/>
      <c r="P7" s="67"/>
      <c r="Q7" s="66"/>
    </row>
    <row r="8" spans="2:17" ht="13.5">
      <c r="B8" s="53">
        <f t="shared" si="0"/>
        <v>5</v>
      </c>
      <c r="C8" s="59">
        <f>C4+1</f>
        <v>8</v>
      </c>
      <c r="D8" s="60" t="s">
        <v>6</v>
      </c>
      <c r="E8" s="61" t="s">
        <v>0</v>
      </c>
      <c r="J8" s="65">
        <v>4</v>
      </c>
      <c r="K8" s="70">
        <f>DATE(K3,6,1)+IF(2&lt;WEEKDAY(DATE(K3,6,1)),7-WEEKDAY(DATE(K3,6,1))+2,2-WEEKDAY(DATE(K3,6,1)))+((1-1)*7)-7</f>
        <v>44347</v>
      </c>
      <c r="L8" s="65" t="s">
        <v>28</v>
      </c>
      <c r="M8" s="66"/>
      <c r="N8" s="67">
        <v>4</v>
      </c>
      <c r="O8" s="67"/>
      <c r="P8" s="67"/>
      <c r="Q8" s="66"/>
    </row>
    <row r="9" spans="2:17" ht="13.5">
      <c r="B9" s="53">
        <f t="shared" si="0"/>
        <v>6</v>
      </c>
      <c r="C9" s="68"/>
      <c r="D9" s="69">
        <v>15</v>
      </c>
      <c r="E9" s="61" t="s">
        <v>0</v>
      </c>
      <c r="J9" s="65">
        <v>5</v>
      </c>
      <c r="K9" s="70">
        <f>DATE(K3,7,4)</f>
        <v>44381</v>
      </c>
      <c r="L9" s="65" t="s">
        <v>29</v>
      </c>
      <c r="M9" s="66"/>
      <c r="N9" s="67">
        <v>5</v>
      </c>
      <c r="O9" s="67"/>
      <c r="P9" s="67"/>
      <c r="Q9" s="66"/>
    </row>
    <row r="10" spans="2:17" ht="13.5">
      <c r="B10" s="53">
        <f t="shared" si="0"/>
        <v>7</v>
      </c>
      <c r="C10" s="68"/>
      <c r="D10" s="69">
        <v>30</v>
      </c>
      <c r="E10" s="61" t="s">
        <v>0</v>
      </c>
      <c r="J10" s="65">
        <v>6</v>
      </c>
      <c r="K10" s="70">
        <f>DATE(K3,9,1)+IF(2&lt;WEEKDAY(DATE(K3,9,1)),7-WEEKDAY(DATE(K3,9,1))+2,2-WEEKDAY(DATE(K3,9,1)))+((1-1)*7)</f>
        <v>44445</v>
      </c>
      <c r="L10" s="65" t="s">
        <v>30</v>
      </c>
      <c r="M10" s="66"/>
      <c r="N10" s="67">
        <v>6</v>
      </c>
      <c r="O10" s="67"/>
      <c r="P10" s="67"/>
      <c r="Q10" s="66"/>
    </row>
    <row r="11" spans="2:17" ht="13.5">
      <c r="B11" s="53">
        <f t="shared" si="0"/>
        <v>8</v>
      </c>
      <c r="C11" s="72"/>
      <c r="D11" s="73">
        <v>45</v>
      </c>
      <c r="E11" s="61" t="s">
        <v>0</v>
      </c>
      <c r="J11" s="65">
        <v>7</v>
      </c>
      <c r="K11" s="70">
        <f>DATE(K3,10,1)+IF(2&lt;WEEKDAY(DATE(K3,10,1)),7-WEEKDAY(DATE(K3,10,1))+2,2-WEEKDAY(DATE(K3,10,1)))+((2-1)*7)</f>
        <v>44480</v>
      </c>
      <c r="L11" s="65" t="s">
        <v>32</v>
      </c>
      <c r="M11" s="66"/>
      <c r="N11" s="67">
        <v>7</v>
      </c>
      <c r="O11" s="67"/>
      <c r="P11" s="67"/>
      <c r="Q11" s="66"/>
    </row>
    <row r="12" spans="2:17" ht="13.5">
      <c r="B12" s="53">
        <f t="shared" si="0"/>
        <v>9</v>
      </c>
      <c r="C12" s="59">
        <f>C8+1</f>
        <v>9</v>
      </c>
      <c r="D12" s="60" t="s">
        <v>6</v>
      </c>
      <c r="E12" s="61" t="s">
        <v>0</v>
      </c>
      <c r="J12" s="65">
        <v>8</v>
      </c>
      <c r="K12" s="70">
        <f>DATE(K3,11,11)</f>
        <v>44511</v>
      </c>
      <c r="L12" s="65" t="s">
        <v>31</v>
      </c>
      <c r="M12" s="66"/>
      <c r="N12" s="67">
        <v>8</v>
      </c>
      <c r="O12" s="67"/>
      <c r="P12" s="67"/>
      <c r="Q12" s="66"/>
    </row>
    <row r="13" spans="2:17" ht="13.5">
      <c r="B13" s="53">
        <f t="shared" si="0"/>
        <v>10</v>
      </c>
      <c r="C13" s="68"/>
      <c r="D13" s="69">
        <v>15</v>
      </c>
      <c r="E13" s="61" t="s">
        <v>0</v>
      </c>
      <c r="J13" s="65">
        <v>9</v>
      </c>
      <c r="K13" s="70">
        <f>DATE(K3,11,1)+IF(5&lt;WEEKDAY(DATE(K3,11,1)),7-WEEKDAY(DATE(K3,11,1))+5,5-WEEKDAY(DATE(K3,11,1)))+((4-1)*7)</f>
        <v>44525</v>
      </c>
      <c r="L13" s="65" t="s">
        <v>33</v>
      </c>
      <c r="M13" s="66"/>
      <c r="N13" s="67">
        <v>9</v>
      </c>
      <c r="O13" s="67"/>
      <c r="P13" s="67"/>
      <c r="Q13" s="66"/>
    </row>
    <row r="14" spans="2:17" ht="13.5">
      <c r="B14" s="53">
        <f t="shared" si="0"/>
        <v>11</v>
      </c>
      <c r="C14" s="68"/>
      <c r="D14" s="69">
        <v>30</v>
      </c>
      <c r="E14" s="61" t="s">
        <v>0</v>
      </c>
      <c r="J14" s="65">
        <v>10</v>
      </c>
      <c r="K14" s="70">
        <f>DATE(K3,12,25)</f>
        <v>44555</v>
      </c>
      <c r="L14" s="65" t="s">
        <v>34</v>
      </c>
      <c r="M14" s="66"/>
      <c r="N14" s="67">
        <v>10</v>
      </c>
      <c r="O14" s="67"/>
      <c r="P14" s="67"/>
      <c r="Q14" s="66"/>
    </row>
    <row r="15" spans="2:17" ht="13.5">
      <c r="B15" s="53">
        <f t="shared" si="0"/>
        <v>12</v>
      </c>
      <c r="C15" s="72"/>
      <c r="D15" s="73">
        <v>45</v>
      </c>
      <c r="E15" s="61" t="s">
        <v>0</v>
      </c>
      <c r="J15" s="65">
        <v>11</v>
      </c>
      <c r="K15" s="65"/>
      <c r="L15" s="65"/>
      <c r="M15" s="66"/>
      <c r="N15" s="67">
        <v>11</v>
      </c>
      <c r="O15" s="67"/>
      <c r="P15" s="67"/>
      <c r="Q15" s="66"/>
    </row>
    <row r="16" spans="2:17" ht="13.5">
      <c r="B16" s="53">
        <f t="shared" si="0"/>
        <v>13</v>
      </c>
      <c r="C16" s="59">
        <f>C12+1</f>
        <v>10</v>
      </c>
      <c r="D16" s="60" t="s">
        <v>6</v>
      </c>
      <c r="E16" s="61" t="s">
        <v>0</v>
      </c>
      <c r="J16" s="65">
        <v>12</v>
      </c>
      <c r="K16" s="65"/>
      <c r="L16" s="65"/>
      <c r="M16" s="66"/>
      <c r="N16" s="67">
        <v>12</v>
      </c>
      <c r="O16" s="67"/>
      <c r="P16" s="67"/>
      <c r="Q16" s="66"/>
    </row>
    <row r="17" spans="2:17" ht="13.5">
      <c r="B17" s="53">
        <f t="shared" si="0"/>
        <v>14</v>
      </c>
      <c r="C17" s="68"/>
      <c r="D17" s="69">
        <v>15</v>
      </c>
      <c r="E17" s="61" t="s">
        <v>0</v>
      </c>
      <c r="J17" s="65">
        <v>13</v>
      </c>
      <c r="K17" s="65"/>
      <c r="L17" s="65"/>
      <c r="M17" s="66"/>
      <c r="N17" s="67">
        <v>13</v>
      </c>
      <c r="O17" s="67"/>
      <c r="P17" s="67"/>
      <c r="Q17" s="66"/>
    </row>
    <row r="18" spans="2:17" ht="13.5">
      <c r="B18" s="53">
        <f t="shared" si="0"/>
        <v>15</v>
      </c>
      <c r="C18" s="68"/>
      <c r="D18" s="69">
        <v>30</v>
      </c>
      <c r="E18" s="61" t="s">
        <v>0</v>
      </c>
      <c r="J18" s="65">
        <v>14</v>
      </c>
      <c r="K18" s="65"/>
      <c r="L18" s="65"/>
      <c r="M18" s="66"/>
      <c r="N18" s="67">
        <v>14</v>
      </c>
      <c r="O18" s="67"/>
      <c r="P18" s="67"/>
      <c r="Q18" s="66"/>
    </row>
    <row r="19" spans="2:17" ht="13.5">
      <c r="B19" s="53">
        <f t="shared" si="0"/>
        <v>16</v>
      </c>
      <c r="C19" s="72"/>
      <c r="D19" s="73">
        <v>45</v>
      </c>
      <c r="E19" s="61" t="s">
        <v>0</v>
      </c>
      <c r="J19" s="65">
        <v>15</v>
      </c>
      <c r="K19" s="65"/>
      <c r="L19" s="65"/>
      <c r="M19" s="66"/>
      <c r="N19" s="67">
        <v>15</v>
      </c>
      <c r="O19" s="67"/>
      <c r="P19" s="67"/>
      <c r="Q19" s="66"/>
    </row>
    <row r="20" spans="2:17" ht="13.5">
      <c r="B20" s="53">
        <f t="shared" si="0"/>
        <v>17</v>
      </c>
      <c r="C20" s="59">
        <f>C16+1</f>
        <v>11</v>
      </c>
      <c r="D20" s="60" t="s">
        <v>6</v>
      </c>
      <c r="E20" s="61" t="s">
        <v>0</v>
      </c>
      <c r="J20" s="65">
        <v>16</v>
      </c>
      <c r="K20" s="65"/>
      <c r="L20" s="65"/>
      <c r="M20" s="66"/>
      <c r="N20" s="67">
        <v>16</v>
      </c>
      <c r="O20" s="67"/>
      <c r="P20" s="67"/>
      <c r="Q20" s="66"/>
    </row>
    <row r="21" spans="2:17" ht="13.5">
      <c r="B21" s="53">
        <f t="shared" si="0"/>
        <v>18</v>
      </c>
      <c r="C21" s="68"/>
      <c r="D21" s="69">
        <v>15</v>
      </c>
      <c r="E21" s="61" t="s">
        <v>0</v>
      </c>
      <c r="J21" s="65">
        <v>17</v>
      </c>
      <c r="K21" s="65"/>
      <c r="L21" s="65"/>
      <c r="M21" s="66"/>
      <c r="N21" s="67">
        <v>17</v>
      </c>
      <c r="O21" s="67"/>
      <c r="P21" s="67"/>
      <c r="Q21" s="66"/>
    </row>
    <row r="22" spans="2:17" ht="13.5">
      <c r="B22" s="53">
        <f t="shared" si="0"/>
        <v>19</v>
      </c>
      <c r="C22" s="68"/>
      <c r="D22" s="69">
        <v>30</v>
      </c>
      <c r="E22" s="61" t="s">
        <v>0</v>
      </c>
      <c r="J22" s="65">
        <v>18</v>
      </c>
      <c r="K22" s="65"/>
      <c r="L22" s="65"/>
      <c r="M22" s="66"/>
      <c r="N22" s="67">
        <v>18</v>
      </c>
      <c r="O22" s="67"/>
      <c r="P22" s="67"/>
      <c r="Q22" s="66"/>
    </row>
    <row r="23" spans="2:17" ht="13.5">
      <c r="B23" s="53">
        <f t="shared" si="0"/>
        <v>20</v>
      </c>
      <c r="C23" s="72"/>
      <c r="D23" s="73">
        <v>45</v>
      </c>
      <c r="E23" s="61" t="s">
        <v>0</v>
      </c>
      <c r="J23" s="65">
        <v>19</v>
      </c>
      <c r="K23" s="65"/>
      <c r="L23" s="65"/>
      <c r="M23" s="66"/>
      <c r="N23" s="67">
        <v>19</v>
      </c>
      <c r="O23" s="67"/>
      <c r="P23" s="67"/>
      <c r="Q23" s="66"/>
    </row>
    <row r="24" spans="2:17" ht="13.5">
      <c r="B24" s="53">
        <f t="shared" si="0"/>
        <v>21</v>
      </c>
      <c r="C24" s="59">
        <f>C20+1</f>
        <v>12</v>
      </c>
      <c r="D24" s="60" t="s">
        <v>6</v>
      </c>
      <c r="E24" s="61" t="s">
        <v>0</v>
      </c>
      <c r="J24" s="65">
        <v>20</v>
      </c>
      <c r="K24" s="65"/>
      <c r="L24" s="65"/>
      <c r="M24" s="66"/>
      <c r="N24" s="67">
        <v>20</v>
      </c>
      <c r="O24" s="67"/>
      <c r="P24" s="67"/>
      <c r="Q24" s="66"/>
    </row>
    <row r="25" spans="2:17" ht="13.5">
      <c r="B25" s="53">
        <f t="shared" si="0"/>
        <v>22</v>
      </c>
      <c r="C25" s="68"/>
      <c r="D25" s="69">
        <v>15</v>
      </c>
      <c r="E25" s="61" t="s">
        <v>0</v>
      </c>
      <c r="Q25" s="66"/>
    </row>
    <row r="26" spans="2:17" ht="13.5">
      <c r="B26" s="53">
        <f t="shared" si="0"/>
        <v>23</v>
      </c>
      <c r="C26" s="68"/>
      <c r="D26" s="69">
        <v>30</v>
      </c>
      <c r="E26" s="61" t="s">
        <v>0</v>
      </c>
      <c r="Q26" s="66"/>
    </row>
    <row r="27" spans="2:14" ht="13.5">
      <c r="B27" s="53">
        <f t="shared" si="0"/>
        <v>24</v>
      </c>
      <c r="C27" s="72"/>
      <c r="D27" s="73">
        <v>45</v>
      </c>
      <c r="E27" s="61" t="s">
        <v>0</v>
      </c>
      <c r="J27" s="66"/>
      <c r="K27" s="66"/>
      <c r="L27" s="66"/>
      <c r="M27" s="66"/>
      <c r="N27" s="66"/>
    </row>
    <row r="28" spans="2:5" ht="13.5">
      <c r="B28" s="53">
        <f t="shared" si="0"/>
        <v>25</v>
      </c>
      <c r="C28" s="59">
        <f>C24+1</f>
        <v>13</v>
      </c>
      <c r="D28" s="60" t="s">
        <v>6</v>
      </c>
      <c r="E28" s="61" t="s">
        <v>0</v>
      </c>
    </row>
    <row r="29" spans="2:5" ht="13.5">
      <c r="B29" s="53">
        <f t="shared" si="0"/>
        <v>26</v>
      </c>
      <c r="C29" s="68"/>
      <c r="D29" s="69">
        <v>15</v>
      </c>
      <c r="E29" s="61" t="s">
        <v>0</v>
      </c>
    </row>
    <row r="30" spans="2:5" ht="13.5">
      <c r="B30" s="53">
        <f t="shared" si="0"/>
        <v>27</v>
      </c>
      <c r="C30" s="68"/>
      <c r="D30" s="69">
        <v>30</v>
      </c>
      <c r="E30" s="61" t="s">
        <v>0</v>
      </c>
    </row>
    <row r="31" spans="2:5" ht="13.5">
      <c r="B31" s="53">
        <f t="shared" si="0"/>
        <v>28</v>
      </c>
      <c r="C31" s="72"/>
      <c r="D31" s="73">
        <v>45</v>
      </c>
      <c r="E31" s="61" t="s">
        <v>0</v>
      </c>
    </row>
    <row r="32" spans="2:5" ht="13.5">
      <c r="B32" s="53">
        <f t="shared" si="0"/>
        <v>29</v>
      </c>
      <c r="C32" s="59">
        <f>C28+1</f>
        <v>14</v>
      </c>
      <c r="D32" s="60" t="s">
        <v>6</v>
      </c>
      <c r="E32" s="61" t="s">
        <v>0</v>
      </c>
    </row>
    <row r="33" spans="2:5" ht="13.5">
      <c r="B33" s="53">
        <f t="shared" si="0"/>
        <v>30</v>
      </c>
      <c r="C33" s="68"/>
      <c r="D33" s="69">
        <v>15</v>
      </c>
      <c r="E33" s="61" t="s">
        <v>0</v>
      </c>
    </row>
    <row r="34" spans="2:5" ht="13.5">
      <c r="B34" s="53">
        <f t="shared" si="0"/>
        <v>31</v>
      </c>
      <c r="C34" s="68"/>
      <c r="D34" s="69">
        <v>30</v>
      </c>
      <c r="E34" s="61" t="s">
        <v>0</v>
      </c>
    </row>
    <row r="35" spans="2:5" ht="13.5">
      <c r="B35" s="53">
        <f t="shared" si="0"/>
        <v>32</v>
      </c>
      <c r="C35" s="72"/>
      <c r="D35" s="73">
        <v>45</v>
      </c>
      <c r="E35" s="61" t="s">
        <v>0</v>
      </c>
    </row>
    <row r="36" spans="2:5" ht="13.5">
      <c r="B36" s="53">
        <f t="shared" si="0"/>
        <v>33</v>
      </c>
      <c r="C36" s="59">
        <f>C32+1</f>
        <v>15</v>
      </c>
      <c r="D36" s="60" t="s">
        <v>6</v>
      </c>
      <c r="E36" s="61" t="s">
        <v>0</v>
      </c>
    </row>
    <row r="37" spans="2:5" ht="13.5">
      <c r="B37" s="53">
        <f aca="true" t="shared" si="1" ref="B37:B68">IF(E37="v",B36+1,B36)</f>
        <v>34</v>
      </c>
      <c r="C37" s="68"/>
      <c r="D37" s="69">
        <v>15</v>
      </c>
      <c r="E37" s="61" t="s">
        <v>0</v>
      </c>
    </row>
    <row r="38" spans="2:5" ht="13.5">
      <c r="B38" s="53">
        <f t="shared" si="1"/>
        <v>35</v>
      </c>
      <c r="C38" s="68"/>
      <c r="D38" s="69">
        <v>30</v>
      </c>
      <c r="E38" s="61" t="s">
        <v>0</v>
      </c>
    </row>
    <row r="39" spans="2:5" ht="13.5">
      <c r="B39" s="53">
        <f t="shared" si="1"/>
        <v>36</v>
      </c>
      <c r="C39" s="72"/>
      <c r="D39" s="73">
        <v>45</v>
      </c>
      <c r="E39" s="61" t="s">
        <v>0</v>
      </c>
    </row>
    <row r="40" spans="2:5" ht="13.5">
      <c r="B40" s="53">
        <f t="shared" si="1"/>
        <v>37</v>
      </c>
      <c r="C40" s="59">
        <f>C36+1</f>
        <v>16</v>
      </c>
      <c r="D40" s="60" t="s">
        <v>6</v>
      </c>
      <c r="E40" s="61" t="s">
        <v>0</v>
      </c>
    </row>
    <row r="41" spans="2:5" ht="13.5">
      <c r="B41" s="53">
        <f t="shared" si="1"/>
        <v>38</v>
      </c>
      <c r="C41" s="68"/>
      <c r="D41" s="69">
        <v>15</v>
      </c>
      <c r="E41" s="61" t="s">
        <v>0</v>
      </c>
    </row>
    <row r="42" spans="2:5" ht="13.5">
      <c r="B42" s="53">
        <f t="shared" si="1"/>
        <v>39</v>
      </c>
      <c r="C42" s="68"/>
      <c r="D42" s="69">
        <v>30</v>
      </c>
      <c r="E42" s="61" t="s">
        <v>0</v>
      </c>
    </row>
    <row r="43" spans="2:5" ht="13.5">
      <c r="B43" s="53">
        <f t="shared" si="1"/>
        <v>40</v>
      </c>
      <c r="C43" s="72"/>
      <c r="D43" s="73">
        <v>45</v>
      </c>
      <c r="E43" s="61" t="s">
        <v>0</v>
      </c>
    </row>
    <row r="44" spans="2:5" ht="13.5">
      <c r="B44" s="53">
        <f t="shared" si="1"/>
        <v>41</v>
      </c>
      <c r="C44" s="59">
        <f>C40+1</f>
        <v>17</v>
      </c>
      <c r="D44" s="60" t="s">
        <v>6</v>
      </c>
      <c r="E44" s="61" t="s">
        <v>0</v>
      </c>
    </row>
    <row r="45" spans="2:5" ht="13.5">
      <c r="B45" s="53">
        <f t="shared" si="1"/>
        <v>42</v>
      </c>
      <c r="C45" s="68"/>
      <c r="D45" s="69">
        <v>15</v>
      </c>
      <c r="E45" s="61" t="s">
        <v>0</v>
      </c>
    </row>
    <row r="46" spans="2:5" ht="13.5">
      <c r="B46" s="53">
        <f t="shared" si="1"/>
        <v>43</v>
      </c>
      <c r="C46" s="68"/>
      <c r="D46" s="69">
        <v>30</v>
      </c>
      <c r="E46" s="61" t="s">
        <v>0</v>
      </c>
    </row>
    <row r="47" spans="2:5" ht="13.5">
      <c r="B47" s="53">
        <f t="shared" si="1"/>
        <v>44</v>
      </c>
      <c r="C47" s="72"/>
      <c r="D47" s="73">
        <v>45</v>
      </c>
      <c r="E47" s="61" t="s">
        <v>0</v>
      </c>
    </row>
    <row r="48" spans="2:5" ht="13.5">
      <c r="B48" s="53">
        <f t="shared" si="1"/>
        <v>44</v>
      </c>
      <c r="C48" s="59">
        <f>C44+1</f>
        <v>18</v>
      </c>
      <c r="D48" s="60" t="s">
        <v>6</v>
      </c>
      <c r="E48" s="61"/>
    </row>
    <row r="49" spans="2:5" ht="13.5">
      <c r="B49" s="53">
        <f t="shared" si="1"/>
        <v>44</v>
      </c>
      <c r="C49" s="68"/>
      <c r="D49" s="69">
        <v>15</v>
      </c>
      <c r="E49" s="61"/>
    </row>
    <row r="50" spans="2:5" ht="13.5">
      <c r="B50" s="53">
        <f t="shared" si="1"/>
        <v>44</v>
      </c>
      <c r="C50" s="68"/>
      <c r="D50" s="69">
        <v>30</v>
      </c>
      <c r="E50" s="61"/>
    </row>
    <row r="51" spans="2:5" ht="13.5">
      <c r="B51" s="53">
        <f t="shared" si="1"/>
        <v>44</v>
      </c>
      <c r="C51" s="72"/>
      <c r="D51" s="73">
        <v>45</v>
      </c>
      <c r="E51" s="61"/>
    </row>
    <row r="52" spans="2:5" ht="13.5">
      <c r="B52" s="53">
        <f t="shared" si="1"/>
        <v>45</v>
      </c>
      <c r="C52" s="59">
        <f>C48+1</f>
        <v>19</v>
      </c>
      <c r="D52" s="60" t="s">
        <v>6</v>
      </c>
      <c r="E52" s="61" t="s">
        <v>0</v>
      </c>
    </row>
    <row r="53" spans="2:5" ht="13.5">
      <c r="B53" s="53">
        <f t="shared" si="1"/>
        <v>46</v>
      </c>
      <c r="C53" s="68"/>
      <c r="D53" s="69">
        <v>15</v>
      </c>
      <c r="E53" s="61" t="s">
        <v>0</v>
      </c>
    </row>
    <row r="54" spans="2:5" ht="13.5">
      <c r="B54" s="53">
        <f t="shared" si="1"/>
        <v>47</v>
      </c>
      <c r="C54" s="68"/>
      <c r="D54" s="69">
        <v>30</v>
      </c>
      <c r="E54" s="61" t="s">
        <v>0</v>
      </c>
    </row>
    <row r="55" spans="2:5" ht="13.5">
      <c r="B55" s="53">
        <f t="shared" si="1"/>
        <v>48</v>
      </c>
      <c r="C55" s="72"/>
      <c r="D55" s="73">
        <v>45</v>
      </c>
      <c r="E55" s="61" t="s">
        <v>0</v>
      </c>
    </row>
    <row r="56" spans="2:5" ht="13.5">
      <c r="B56" s="53">
        <f t="shared" si="1"/>
        <v>49</v>
      </c>
      <c r="C56" s="59">
        <f>C52+1</f>
        <v>20</v>
      </c>
      <c r="D56" s="60" t="s">
        <v>6</v>
      </c>
      <c r="E56" s="61" t="s">
        <v>0</v>
      </c>
    </row>
    <row r="57" spans="2:5" ht="13.5">
      <c r="B57" s="53">
        <f t="shared" si="1"/>
        <v>50</v>
      </c>
      <c r="C57" s="68"/>
      <c r="D57" s="69">
        <v>15</v>
      </c>
      <c r="E57" s="61" t="s">
        <v>0</v>
      </c>
    </row>
    <row r="58" spans="2:5" ht="13.5">
      <c r="B58" s="53">
        <f t="shared" si="1"/>
        <v>51</v>
      </c>
      <c r="C58" s="68"/>
      <c r="D58" s="69">
        <v>30</v>
      </c>
      <c r="E58" s="61" t="s">
        <v>0</v>
      </c>
    </row>
    <row r="59" spans="2:5" ht="13.5">
      <c r="B59" s="53">
        <f t="shared" si="1"/>
        <v>52</v>
      </c>
      <c r="C59" s="72"/>
      <c r="D59" s="73">
        <v>45</v>
      </c>
      <c r="E59" s="61" t="s">
        <v>0</v>
      </c>
    </row>
    <row r="60" spans="2:5" ht="13.5">
      <c r="B60" s="53">
        <f t="shared" si="1"/>
        <v>52</v>
      </c>
      <c r="C60" s="59">
        <f>C56+1</f>
        <v>21</v>
      </c>
      <c r="D60" s="60" t="s">
        <v>6</v>
      </c>
      <c r="E60" s="61"/>
    </row>
    <row r="61" spans="2:5" ht="13.5">
      <c r="B61" s="53">
        <f t="shared" si="1"/>
        <v>52</v>
      </c>
      <c r="C61" s="68"/>
      <c r="D61" s="69">
        <v>15</v>
      </c>
      <c r="E61" s="61"/>
    </row>
    <row r="62" spans="2:5" ht="13.5">
      <c r="B62" s="53">
        <f t="shared" si="1"/>
        <v>52</v>
      </c>
      <c r="C62" s="68"/>
      <c r="D62" s="69">
        <v>30</v>
      </c>
      <c r="E62" s="61"/>
    </row>
    <row r="63" spans="2:5" ht="13.5">
      <c r="B63" s="53">
        <f t="shared" si="1"/>
        <v>52</v>
      </c>
      <c r="C63" s="72"/>
      <c r="D63" s="73">
        <v>45</v>
      </c>
      <c r="E63" s="61"/>
    </row>
    <row r="64" spans="2:5" ht="13.5">
      <c r="B64" s="53">
        <f t="shared" si="1"/>
        <v>52</v>
      </c>
      <c r="C64" s="59">
        <f>C60+1</f>
        <v>22</v>
      </c>
      <c r="D64" s="60" t="s">
        <v>6</v>
      </c>
      <c r="E64" s="61"/>
    </row>
    <row r="65" spans="2:5" ht="13.5">
      <c r="B65" s="53">
        <f t="shared" si="1"/>
        <v>52</v>
      </c>
      <c r="C65" s="68"/>
      <c r="D65" s="69">
        <v>15</v>
      </c>
      <c r="E65" s="61"/>
    </row>
    <row r="66" spans="2:5" ht="13.5">
      <c r="B66" s="53">
        <f t="shared" si="1"/>
        <v>52</v>
      </c>
      <c r="C66" s="68"/>
      <c r="D66" s="69">
        <v>30</v>
      </c>
      <c r="E66" s="61"/>
    </row>
    <row r="67" spans="2:5" ht="13.5">
      <c r="B67" s="53">
        <f t="shared" si="1"/>
        <v>52</v>
      </c>
      <c r="C67" s="72"/>
      <c r="D67" s="73">
        <v>45</v>
      </c>
      <c r="E67" s="61"/>
    </row>
    <row r="68" spans="2:5" ht="13.5">
      <c r="B68" s="53">
        <f t="shared" si="1"/>
        <v>52</v>
      </c>
      <c r="C68" s="59">
        <f>C64+1</f>
        <v>23</v>
      </c>
      <c r="D68" s="60" t="s">
        <v>6</v>
      </c>
      <c r="E68" s="61"/>
    </row>
    <row r="69" spans="2:5" ht="13.5">
      <c r="B69" s="53">
        <f aca="true" t="shared" si="2" ref="B69:B99">IF(E69="v",B68+1,B68)</f>
        <v>52</v>
      </c>
      <c r="C69" s="68"/>
      <c r="D69" s="69">
        <v>15</v>
      </c>
      <c r="E69" s="61"/>
    </row>
    <row r="70" spans="2:5" ht="13.5">
      <c r="B70" s="53">
        <f t="shared" si="2"/>
        <v>52</v>
      </c>
      <c r="C70" s="68"/>
      <c r="D70" s="69">
        <v>30</v>
      </c>
      <c r="E70" s="61"/>
    </row>
    <row r="71" spans="2:5" ht="13.5">
      <c r="B71" s="53">
        <f t="shared" si="2"/>
        <v>52</v>
      </c>
      <c r="C71" s="72"/>
      <c r="D71" s="73">
        <v>45</v>
      </c>
      <c r="E71" s="61"/>
    </row>
    <row r="72" spans="2:5" ht="13.5">
      <c r="B72" s="53">
        <f t="shared" si="2"/>
        <v>52</v>
      </c>
      <c r="C72" s="59">
        <f>C68+1</f>
        <v>24</v>
      </c>
      <c r="D72" s="60" t="s">
        <v>6</v>
      </c>
      <c r="E72" s="61"/>
    </row>
    <row r="73" spans="2:5" ht="13.5">
      <c r="B73" s="53">
        <f t="shared" si="2"/>
        <v>52</v>
      </c>
      <c r="C73" s="68"/>
      <c r="D73" s="69">
        <v>15</v>
      </c>
      <c r="E73" s="61"/>
    </row>
    <row r="74" spans="2:5" ht="13.5">
      <c r="B74" s="53">
        <f t="shared" si="2"/>
        <v>52</v>
      </c>
      <c r="C74" s="68"/>
      <c r="D74" s="69">
        <v>30</v>
      </c>
      <c r="E74" s="61"/>
    </row>
    <row r="75" spans="2:5" ht="13.5">
      <c r="B75" s="53">
        <f t="shared" si="2"/>
        <v>52</v>
      </c>
      <c r="C75" s="72"/>
      <c r="D75" s="73">
        <v>45</v>
      </c>
      <c r="E75" s="61"/>
    </row>
    <row r="76" spans="2:5" ht="13.5">
      <c r="B76" s="53">
        <f t="shared" si="2"/>
        <v>52</v>
      </c>
      <c r="C76" s="59">
        <v>1</v>
      </c>
      <c r="D76" s="60" t="s">
        <v>6</v>
      </c>
      <c r="E76" s="61"/>
    </row>
    <row r="77" spans="2:5" ht="13.5">
      <c r="B77" s="53">
        <f t="shared" si="2"/>
        <v>52</v>
      </c>
      <c r="C77" s="68"/>
      <c r="D77" s="69">
        <v>15</v>
      </c>
      <c r="E77" s="61"/>
    </row>
    <row r="78" spans="2:5" ht="13.5">
      <c r="B78" s="53">
        <f t="shared" si="2"/>
        <v>52</v>
      </c>
      <c r="C78" s="68"/>
      <c r="D78" s="69">
        <v>30</v>
      </c>
      <c r="E78" s="61"/>
    </row>
    <row r="79" spans="2:5" ht="13.5">
      <c r="B79" s="53">
        <f t="shared" si="2"/>
        <v>52</v>
      </c>
      <c r="C79" s="72"/>
      <c r="D79" s="73">
        <v>45</v>
      </c>
      <c r="E79" s="61"/>
    </row>
    <row r="80" spans="2:5" ht="13.5">
      <c r="B80" s="53">
        <f t="shared" si="2"/>
        <v>52</v>
      </c>
      <c r="C80" s="59">
        <f>C76+1</f>
        <v>2</v>
      </c>
      <c r="D80" s="60" t="s">
        <v>6</v>
      </c>
      <c r="E80" s="61"/>
    </row>
    <row r="81" spans="2:5" ht="13.5">
      <c r="B81" s="53">
        <f t="shared" si="2"/>
        <v>52</v>
      </c>
      <c r="C81" s="68"/>
      <c r="D81" s="69">
        <v>15</v>
      </c>
      <c r="E81" s="61"/>
    </row>
    <row r="82" spans="2:5" ht="13.5">
      <c r="B82" s="53">
        <f t="shared" si="2"/>
        <v>52</v>
      </c>
      <c r="C82" s="68"/>
      <c r="D82" s="69">
        <v>30</v>
      </c>
      <c r="E82" s="61"/>
    </row>
    <row r="83" spans="2:5" ht="13.5">
      <c r="B83" s="53">
        <f t="shared" si="2"/>
        <v>52</v>
      </c>
      <c r="C83" s="72"/>
      <c r="D83" s="73">
        <v>45</v>
      </c>
      <c r="E83" s="61"/>
    </row>
    <row r="84" spans="2:5" ht="13.5">
      <c r="B84" s="53">
        <f t="shared" si="2"/>
        <v>52</v>
      </c>
      <c r="C84" s="59">
        <f>C80+1</f>
        <v>3</v>
      </c>
      <c r="D84" s="60" t="s">
        <v>6</v>
      </c>
      <c r="E84" s="61"/>
    </row>
    <row r="85" spans="2:5" ht="13.5">
      <c r="B85" s="53">
        <f t="shared" si="2"/>
        <v>52</v>
      </c>
      <c r="C85" s="68"/>
      <c r="D85" s="69">
        <v>15</v>
      </c>
      <c r="E85" s="61"/>
    </row>
    <row r="86" spans="2:5" ht="13.5">
      <c r="B86" s="53">
        <f t="shared" si="2"/>
        <v>52</v>
      </c>
      <c r="C86" s="68"/>
      <c r="D86" s="69">
        <v>30</v>
      </c>
      <c r="E86" s="61"/>
    </row>
    <row r="87" spans="2:5" ht="13.5">
      <c r="B87" s="53">
        <f t="shared" si="2"/>
        <v>52</v>
      </c>
      <c r="C87" s="72"/>
      <c r="D87" s="73">
        <v>45</v>
      </c>
      <c r="E87" s="61"/>
    </row>
    <row r="88" spans="2:5" ht="13.5">
      <c r="B88" s="53">
        <f t="shared" si="2"/>
        <v>52</v>
      </c>
      <c r="C88" s="59">
        <f>C84+1</f>
        <v>4</v>
      </c>
      <c r="D88" s="60" t="s">
        <v>6</v>
      </c>
      <c r="E88" s="61"/>
    </row>
    <row r="89" spans="2:5" ht="13.5">
      <c r="B89" s="53">
        <f t="shared" si="2"/>
        <v>52</v>
      </c>
      <c r="C89" s="68"/>
      <c r="D89" s="69">
        <v>15</v>
      </c>
      <c r="E89" s="61"/>
    </row>
    <row r="90" spans="2:5" ht="13.5">
      <c r="B90" s="53">
        <f t="shared" si="2"/>
        <v>52</v>
      </c>
      <c r="C90" s="68"/>
      <c r="D90" s="69">
        <v>30</v>
      </c>
      <c r="E90" s="61"/>
    </row>
    <row r="91" spans="2:5" ht="13.5">
      <c r="B91" s="53">
        <f t="shared" si="2"/>
        <v>52</v>
      </c>
      <c r="C91" s="72"/>
      <c r="D91" s="73">
        <v>45</v>
      </c>
      <c r="E91" s="61"/>
    </row>
    <row r="92" spans="2:5" ht="13.5">
      <c r="B92" s="53">
        <f t="shared" si="2"/>
        <v>52</v>
      </c>
      <c r="C92" s="59">
        <f>C88+1</f>
        <v>5</v>
      </c>
      <c r="D92" s="60" t="s">
        <v>6</v>
      </c>
      <c r="E92" s="61"/>
    </row>
    <row r="93" spans="2:5" ht="13.5">
      <c r="B93" s="53">
        <f t="shared" si="2"/>
        <v>52</v>
      </c>
      <c r="C93" s="68"/>
      <c r="D93" s="69">
        <v>15</v>
      </c>
      <c r="E93" s="61"/>
    </row>
    <row r="94" spans="2:5" ht="13.5">
      <c r="B94" s="53">
        <f t="shared" si="2"/>
        <v>52</v>
      </c>
      <c r="C94" s="68"/>
      <c r="D94" s="69">
        <v>30</v>
      </c>
      <c r="E94" s="61"/>
    </row>
    <row r="95" spans="2:5" ht="13.5">
      <c r="B95" s="53">
        <f t="shared" si="2"/>
        <v>52</v>
      </c>
      <c r="C95" s="72"/>
      <c r="D95" s="73">
        <v>45</v>
      </c>
      <c r="E95" s="61"/>
    </row>
    <row r="96" spans="2:5" ht="13.5">
      <c r="B96" s="53">
        <f t="shared" si="2"/>
        <v>52</v>
      </c>
      <c r="C96" s="59">
        <f>C92+1</f>
        <v>6</v>
      </c>
      <c r="D96" s="60" t="s">
        <v>6</v>
      </c>
      <c r="E96" s="61"/>
    </row>
    <row r="97" spans="2:5" ht="13.5">
      <c r="B97" s="53">
        <f t="shared" si="2"/>
        <v>52</v>
      </c>
      <c r="C97" s="68"/>
      <c r="D97" s="69">
        <v>15</v>
      </c>
      <c r="E97" s="61"/>
    </row>
    <row r="98" spans="2:5" ht="13.5">
      <c r="B98" s="53">
        <f t="shared" si="2"/>
        <v>52</v>
      </c>
      <c r="C98" s="68"/>
      <c r="D98" s="69">
        <v>30</v>
      </c>
      <c r="E98" s="61"/>
    </row>
    <row r="99" spans="2:5" ht="13.5">
      <c r="B99" s="53">
        <f t="shared" si="2"/>
        <v>52</v>
      </c>
      <c r="C99" s="72"/>
      <c r="D99" s="73">
        <v>45</v>
      </c>
      <c r="E99" s="61"/>
    </row>
  </sheetData>
  <sheetProtection formatCells="0" formatColumns="0" formatRows="0" insertColumns="0" insertRows="0" insertHyperlinks="0" deleteColumns="0" deleteRows="0" sort="0" autoFilter="0" pivotTables="0"/>
  <mergeCells count="3">
    <mergeCell ref="O3:P3"/>
    <mergeCell ref="K3:L3"/>
    <mergeCell ref="C2:E2"/>
  </mergeCells>
  <dataValidations count="1">
    <dataValidation type="list" allowBlank="1" showInputMessage="1" showErrorMessage="1" sqref="C2">
      <formula1>"Show minutes, Don't show minutes"</formula1>
    </dataValidation>
  </dataValidation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6"/>
  <sheetViews>
    <sheetView showGridLines="0" zoomScalePageLayoutView="0" workbookViewId="0" topLeftCell="A1">
      <selection activeCell="C54" sqref="C54"/>
    </sheetView>
  </sheetViews>
  <sheetFormatPr defaultColWidth="9.140625" defaultRowHeight="12.75"/>
  <cols>
    <col min="1" max="1" width="4.00390625" style="12" bestFit="1" customWidth="1"/>
    <col min="2" max="2" width="7.28125" style="13" bestFit="1" customWidth="1"/>
    <col min="3" max="3" width="134.421875" style="12" bestFit="1" customWidth="1"/>
    <col min="4" max="16384" width="9.140625" style="12" customWidth="1"/>
  </cols>
  <sheetData>
    <row r="1" spans="1:3" ht="13.5">
      <c r="A1" s="26" t="s">
        <v>35</v>
      </c>
      <c r="B1" s="27" t="s">
        <v>8</v>
      </c>
      <c r="C1" s="26" t="s">
        <v>10</v>
      </c>
    </row>
    <row r="2" spans="1:3" ht="13.5">
      <c r="A2" s="28">
        <v>1</v>
      </c>
      <c r="B2" s="29">
        <f>DATE(YEAR(Planner!$D$2),1,1)</f>
        <v>44197</v>
      </c>
      <c r="C2" s="28" t="s">
        <v>42</v>
      </c>
    </row>
    <row r="3" spans="1:3" ht="13.5">
      <c r="A3" s="28">
        <v>2</v>
      </c>
      <c r="B3" s="29">
        <v>43467</v>
      </c>
      <c r="C3" s="28" t="s">
        <v>43</v>
      </c>
    </row>
    <row r="4" spans="1:3" ht="13.5">
      <c r="A4" s="28">
        <v>3</v>
      </c>
      <c r="B4" s="29">
        <v>43468</v>
      </c>
      <c r="C4" s="28" t="s">
        <v>11</v>
      </c>
    </row>
    <row r="5" spans="1:3" ht="13.5">
      <c r="A5" s="28">
        <v>4</v>
      </c>
      <c r="B5" s="29">
        <v>43469</v>
      </c>
      <c r="C5" s="28" t="s">
        <v>12</v>
      </c>
    </row>
    <row r="6" spans="1:3" ht="13.5">
      <c r="A6" s="28">
        <v>5</v>
      </c>
      <c r="B6" s="29">
        <v>43470</v>
      </c>
      <c r="C6" s="28" t="s">
        <v>44</v>
      </c>
    </row>
    <row r="7" spans="1:3" ht="13.5">
      <c r="A7" s="28">
        <v>6</v>
      </c>
      <c r="B7" s="29">
        <v>43471</v>
      </c>
      <c r="C7" s="28" t="s">
        <v>13</v>
      </c>
    </row>
    <row r="8" spans="1:3" ht="13.5">
      <c r="A8" s="28">
        <v>7</v>
      </c>
      <c r="B8" s="29">
        <v>43472</v>
      </c>
      <c r="C8" s="28" t="s">
        <v>45</v>
      </c>
    </row>
    <row r="9" spans="1:3" ht="13.5">
      <c r="A9" s="28">
        <v>8</v>
      </c>
      <c r="B9" s="29">
        <v>43473</v>
      </c>
      <c r="C9" s="28" t="s">
        <v>46</v>
      </c>
    </row>
    <row r="10" spans="1:3" ht="13.5">
      <c r="A10" s="28">
        <v>9</v>
      </c>
      <c r="B10" s="29">
        <v>43474</v>
      </c>
      <c r="C10" s="28" t="s">
        <v>42</v>
      </c>
    </row>
    <row r="11" spans="1:3" ht="13.5">
      <c r="A11" s="28">
        <v>10</v>
      </c>
      <c r="B11" s="29">
        <v>43475</v>
      </c>
      <c r="C11" s="28" t="s">
        <v>43</v>
      </c>
    </row>
    <row r="12" spans="1:3" ht="13.5">
      <c r="A12" s="28">
        <v>11</v>
      </c>
      <c r="B12" s="29">
        <v>43476</v>
      </c>
      <c r="C12" s="28" t="s">
        <v>11</v>
      </c>
    </row>
    <row r="13" spans="1:3" ht="13.5">
      <c r="A13" s="28">
        <v>12</v>
      </c>
      <c r="B13" s="29">
        <v>43477</v>
      </c>
      <c r="C13" s="28" t="s">
        <v>12</v>
      </c>
    </row>
    <row r="14" spans="1:3" ht="13.5">
      <c r="A14" s="28">
        <v>13</v>
      </c>
      <c r="B14" s="29">
        <v>43478</v>
      </c>
      <c r="C14" s="28" t="s">
        <v>44</v>
      </c>
    </row>
    <row r="15" spans="1:3" ht="13.5">
      <c r="A15" s="28">
        <v>14</v>
      </c>
      <c r="B15" s="29">
        <v>43479</v>
      </c>
      <c r="C15" s="28" t="s">
        <v>13</v>
      </c>
    </row>
    <row r="16" spans="1:3" ht="13.5">
      <c r="A16" s="28">
        <v>15</v>
      </c>
      <c r="B16" s="29">
        <v>43480</v>
      </c>
      <c r="C16" s="28" t="s">
        <v>45</v>
      </c>
    </row>
    <row r="17" spans="1:3" ht="13.5">
      <c r="A17" s="28">
        <v>16</v>
      </c>
      <c r="B17" s="29">
        <v>43481</v>
      </c>
      <c r="C17" s="28" t="s">
        <v>46</v>
      </c>
    </row>
    <row r="18" spans="1:3" ht="13.5">
      <c r="A18" s="28">
        <v>17</v>
      </c>
      <c r="B18" s="29">
        <v>43482</v>
      </c>
      <c r="C18" s="28" t="s">
        <v>42</v>
      </c>
    </row>
    <row r="19" spans="1:3" ht="13.5">
      <c r="A19" s="28">
        <v>18</v>
      </c>
      <c r="B19" s="29">
        <v>43483</v>
      </c>
      <c r="C19" s="28" t="s">
        <v>43</v>
      </c>
    </row>
    <row r="20" spans="1:3" ht="13.5">
      <c r="A20" s="28">
        <v>19</v>
      </c>
      <c r="B20" s="29">
        <v>43484</v>
      </c>
      <c r="C20" s="28" t="s">
        <v>11</v>
      </c>
    </row>
    <row r="21" spans="1:3" ht="13.5">
      <c r="A21" s="28">
        <v>20</v>
      </c>
      <c r="B21" s="29">
        <v>43485</v>
      </c>
      <c r="C21" s="28" t="s">
        <v>12</v>
      </c>
    </row>
    <row r="22" spans="1:3" ht="13.5">
      <c r="A22" s="28">
        <v>21</v>
      </c>
      <c r="B22" s="29">
        <v>43486</v>
      </c>
      <c r="C22" s="28" t="s">
        <v>44</v>
      </c>
    </row>
    <row r="23" spans="1:3" ht="13.5">
      <c r="A23" s="28">
        <v>22</v>
      </c>
      <c r="B23" s="29">
        <v>43487</v>
      </c>
      <c r="C23" s="28" t="s">
        <v>13</v>
      </c>
    </row>
    <row r="24" spans="1:3" ht="13.5">
      <c r="A24" s="28">
        <v>23</v>
      </c>
      <c r="B24" s="29">
        <v>43488</v>
      </c>
      <c r="C24" s="28" t="s">
        <v>45</v>
      </c>
    </row>
    <row r="25" spans="1:3" ht="13.5">
      <c r="A25" s="28">
        <v>24</v>
      </c>
      <c r="B25" s="29">
        <v>43489</v>
      </c>
      <c r="C25" s="28" t="s">
        <v>46</v>
      </c>
    </row>
    <row r="26" spans="1:3" ht="13.5">
      <c r="A26" s="28">
        <v>25</v>
      </c>
      <c r="B26" s="29">
        <v>43490</v>
      </c>
      <c r="C26" s="28" t="s">
        <v>42</v>
      </c>
    </row>
    <row r="27" spans="1:3" ht="13.5">
      <c r="A27" s="28">
        <v>26</v>
      </c>
      <c r="B27" s="29">
        <v>43491</v>
      </c>
      <c r="C27" s="28" t="s">
        <v>43</v>
      </c>
    </row>
    <row r="28" spans="1:3" ht="13.5">
      <c r="A28" s="28">
        <v>27</v>
      </c>
      <c r="B28" s="29">
        <v>43492</v>
      </c>
      <c r="C28" s="28" t="s">
        <v>47</v>
      </c>
    </row>
    <row r="29" spans="1:3" ht="13.5">
      <c r="A29" s="28">
        <v>28</v>
      </c>
      <c r="B29" s="29">
        <v>43493</v>
      </c>
      <c r="C29" s="28" t="s">
        <v>12</v>
      </c>
    </row>
    <row r="30" spans="1:3" ht="13.5">
      <c r="A30" s="28">
        <v>29</v>
      </c>
      <c r="B30" s="29">
        <v>43494</v>
      </c>
      <c r="C30" s="28" t="s">
        <v>44</v>
      </c>
    </row>
    <row r="31" spans="1:3" ht="13.5">
      <c r="A31" s="28">
        <v>30</v>
      </c>
      <c r="B31" s="29">
        <v>43495</v>
      </c>
      <c r="C31" s="28" t="s">
        <v>13</v>
      </c>
    </row>
    <row r="32" spans="1:3" ht="13.5">
      <c r="A32" s="28">
        <v>31</v>
      </c>
      <c r="B32" s="29">
        <v>43496</v>
      </c>
      <c r="C32" s="28" t="s">
        <v>45</v>
      </c>
    </row>
    <row r="33" spans="1:3" ht="13.5">
      <c r="A33" s="28">
        <v>32</v>
      </c>
      <c r="B33" s="29">
        <v>43497</v>
      </c>
      <c r="C33" s="28" t="s">
        <v>46</v>
      </c>
    </row>
    <row r="34" spans="1:3" ht="13.5">
      <c r="A34" s="28">
        <v>33</v>
      </c>
      <c r="B34" s="29">
        <v>43498</v>
      </c>
      <c r="C34" s="28" t="s">
        <v>42</v>
      </c>
    </row>
    <row r="35" spans="1:3" ht="13.5">
      <c r="A35" s="28">
        <v>34</v>
      </c>
      <c r="B35" s="29">
        <v>43499</v>
      </c>
      <c r="C35" s="28" t="s">
        <v>43</v>
      </c>
    </row>
    <row r="36" spans="1:3" ht="13.5">
      <c r="A36" s="28">
        <v>35</v>
      </c>
      <c r="B36" s="29">
        <v>43500</v>
      </c>
      <c r="C36" s="28" t="s">
        <v>11</v>
      </c>
    </row>
    <row r="37" spans="1:3" ht="13.5">
      <c r="A37" s="28">
        <v>36</v>
      </c>
      <c r="B37" s="29">
        <v>43501</v>
      </c>
      <c r="C37" s="28" t="s">
        <v>12</v>
      </c>
    </row>
    <row r="38" spans="1:3" ht="13.5">
      <c r="A38" s="28">
        <v>37</v>
      </c>
      <c r="B38" s="29">
        <v>43502</v>
      </c>
      <c r="C38" s="28" t="s">
        <v>42</v>
      </c>
    </row>
    <row r="39" spans="1:3" ht="13.5">
      <c r="A39" s="28">
        <v>38</v>
      </c>
      <c r="B39" s="29">
        <v>43503</v>
      </c>
      <c r="C39" s="28" t="s">
        <v>43</v>
      </c>
    </row>
    <row r="40" spans="1:3" ht="13.5">
      <c r="A40" s="28">
        <v>39</v>
      </c>
      <c r="B40" s="29">
        <v>43504</v>
      </c>
      <c r="C40" s="28" t="s">
        <v>11</v>
      </c>
    </row>
    <row r="41" spans="1:3" ht="13.5">
      <c r="A41" s="28">
        <v>40</v>
      </c>
      <c r="B41" s="29">
        <v>43505</v>
      </c>
      <c r="C41" s="28" t="s">
        <v>12</v>
      </c>
    </row>
    <row r="42" spans="1:3" ht="13.5">
      <c r="A42" s="28">
        <v>41</v>
      </c>
      <c r="B42" s="29">
        <v>43506</v>
      </c>
      <c r="C42" s="28" t="s">
        <v>44</v>
      </c>
    </row>
    <row r="43" spans="1:3" ht="13.5">
      <c r="A43" s="28">
        <v>42</v>
      </c>
      <c r="B43" s="29">
        <v>43507</v>
      </c>
      <c r="C43" s="28" t="s">
        <v>13</v>
      </c>
    </row>
    <row r="44" spans="1:3" ht="13.5">
      <c r="A44" s="28">
        <v>43</v>
      </c>
      <c r="B44" s="29">
        <v>43508</v>
      </c>
      <c r="C44" s="28" t="s">
        <v>45</v>
      </c>
    </row>
    <row r="45" spans="1:3" ht="13.5">
      <c r="A45" s="28">
        <v>44</v>
      </c>
      <c r="B45" s="29">
        <v>43509</v>
      </c>
      <c r="C45" s="28" t="s">
        <v>46</v>
      </c>
    </row>
    <row r="46" spans="1:3" ht="13.5">
      <c r="A46" s="28">
        <v>45</v>
      </c>
      <c r="B46" s="29">
        <v>43510</v>
      </c>
      <c r="C46" s="28" t="s">
        <v>42</v>
      </c>
    </row>
    <row r="47" spans="1:3" ht="13.5">
      <c r="A47" s="28">
        <v>46</v>
      </c>
      <c r="B47" s="29">
        <v>43511</v>
      </c>
      <c r="C47" s="28" t="s">
        <v>43</v>
      </c>
    </row>
    <row r="48" spans="1:3" ht="13.5">
      <c r="A48" s="28">
        <v>47</v>
      </c>
      <c r="B48" s="29">
        <v>43512</v>
      </c>
      <c r="C48" s="28" t="s">
        <v>11</v>
      </c>
    </row>
    <row r="49" spans="1:3" ht="13.5">
      <c r="A49" s="28">
        <v>48</v>
      </c>
      <c r="B49" s="29">
        <v>43513</v>
      </c>
      <c r="C49" s="28" t="s">
        <v>12</v>
      </c>
    </row>
    <row r="50" spans="1:3" ht="13.5">
      <c r="A50" s="28">
        <v>49</v>
      </c>
      <c r="B50" s="29">
        <v>43514</v>
      </c>
      <c r="C50" s="28" t="s">
        <v>44</v>
      </c>
    </row>
    <row r="51" spans="1:3" ht="13.5">
      <c r="A51" s="28">
        <v>50</v>
      </c>
      <c r="B51" s="29">
        <v>43515</v>
      </c>
      <c r="C51" s="28" t="s">
        <v>13</v>
      </c>
    </row>
    <row r="52" spans="1:3" ht="13.5">
      <c r="A52" s="28">
        <v>51</v>
      </c>
      <c r="B52" s="29">
        <v>43516</v>
      </c>
      <c r="C52" s="28" t="s">
        <v>45</v>
      </c>
    </row>
    <row r="53" spans="1:3" ht="13.5">
      <c r="A53" s="28">
        <v>52</v>
      </c>
      <c r="B53" s="29">
        <v>43517</v>
      </c>
      <c r="C53" s="28" t="s">
        <v>46</v>
      </c>
    </row>
    <row r="54" spans="1:3" ht="13.5">
      <c r="A54" s="28">
        <v>53</v>
      </c>
      <c r="B54" s="29">
        <v>43518</v>
      </c>
      <c r="C54" s="28" t="s">
        <v>42</v>
      </c>
    </row>
    <row r="55" spans="1:3" ht="13.5">
      <c r="A55" s="28">
        <v>54</v>
      </c>
      <c r="B55" s="29">
        <v>43519</v>
      </c>
      <c r="C55" s="28" t="s">
        <v>43</v>
      </c>
    </row>
    <row r="56" spans="1:3" ht="13.5">
      <c r="A56" s="28">
        <v>55</v>
      </c>
      <c r="B56" s="29">
        <v>43520</v>
      </c>
      <c r="C56" s="28" t="s">
        <v>11</v>
      </c>
    </row>
    <row r="57" spans="1:3" ht="13.5">
      <c r="A57" s="28">
        <v>56</v>
      </c>
      <c r="B57" s="29">
        <v>43521</v>
      </c>
      <c r="C57" s="28" t="s">
        <v>12</v>
      </c>
    </row>
    <row r="58" spans="1:3" ht="13.5">
      <c r="A58" s="28">
        <v>57</v>
      </c>
      <c r="B58" s="29">
        <v>43522</v>
      </c>
      <c r="C58" s="28" t="s">
        <v>44</v>
      </c>
    </row>
    <row r="59" spans="1:3" ht="13.5">
      <c r="A59" s="28">
        <v>58</v>
      </c>
      <c r="B59" s="29">
        <v>43523</v>
      </c>
      <c r="C59" s="28" t="s">
        <v>13</v>
      </c>
    </row>
    <row r="60" spans="1:3" ht="13.5">
      <c r="A60" s="28">
        <v>59</v>
      </c>
      <c r="B60" s="29">
        <v>43524</v>
      </c>
      <c r="C60" s="28" t="s">
        <v>45</v>
      </c>
    </row>
    <row r="61" spans="1:3" ht="13.5">
      <c r="A61" s="28">
        <v>60</v>
      </c>
      <c r="B61" s="29">
        <v>43525</v>
      </c>
      <c r="C61" s="28" t="s">
        <v>46</v>
      </c>
    </row>
    <row r="62" spans="1:3" ht="13.5">
      <c r="A62" s="28">
        <v>61</v>
      </c>
      <c r="B62" s="29">
        <v>43526</v>
      </c>
      <c r="C62" s="28" t="s">
        <v>42</v>
      </c>
    </row>
    <row r="63" spans="1:3" ht="13.5">
      <c r="A63" s="28">
        <v>62</v>
      </c>
      <c r="B63" s="29">
        <v>43527</v>
      </c>
      <c r="C63" s="28" t="s">
        <v>43</v>
      </c>
    </row>
    <row r="64" spans="1:3" ht="13.5">
      <c r="A64" s="28">
        <v>63</v>
      </c>
      <c r="B64" s="29">
        <v>43528</v>
      </c>
      <c r="C64" s="28" t="s">
        <v>47</v>
      </c>
    </row>
    <row r="65" spans="1:3" ht="13.5">
      <c r="A65" s="28">
        <v>64</v>
      </c>
      <c r="B65" s="29">
        <v>43529</v>
      </c>
      <c r="C65" s="28" t="s">
        <v>12</v>
      </c>
    </row>
    <row r="66" spans="1:3" ht="13.5">
      <c r="A66" s="28">
        <v>65</v>
      </c>
      <c r="B66" s="29">
        <v>43530</v>
      </c>
      <c r="C66" s="28" t="s">
        <v>44</v>
      </c>
    </row>
    <row r="67" spans="1:3" ht="13.5">
      <c r="A67" s="28">
        <v>66</v>
      </c>
      <c r="B67" s="29">
        <v>43531</v>
      </c>
      <c r="C67" s="28" t="s">
        <v>13</v>
      </c>
    </row>
    <row r="68" spans="1:3" ht="13.5">
      <c r="A68" s="28">
        <v>67</v>
      </c>
      <c r="B68" s="29">
        <v>43532</v>
      </c>
      <c r="C68" s="28" t="s">
        <v>45</v>
      </c>
    </row>
    <row r="69" spans="1:3" ht="13.5">
      <c r="A69" s="28">
        <v>68</v>
      </c>
      <c r="B69" s="29">
        <v>43533</v>
      </c>
      <c r="C69" s="28" t="s">
        <v>46</v>
      </c>
    </row>
    <row r="70" spans="1:3" ht="13.5">
      <c r="A70" s="28">
        <v>69</v>
      </c>
      <c r="B70" s="29">
        <v>43534</v>
      </c>
      <c r="C70" s="28" t="s">
        <v>42</v>
      </c>
    </row>
    <row r="71" spans="1:3" ht="13.5">
      <c r="A71" s="28">
        <v>70</v>
      </c>
      <c r="B71" s="29">
        <v>43535</v>
      </c>
      <c r="C71" s="28" t="s">
        <v>43</v>
      </c>
    </row>
    <row r="72" spans="1:3" ht="13.5">
      <c r="A72" s="28">
        <v>71</v>
      </c>
      <c r="B72" s="29">
        <v>43536</v>
      </c>
      <c r="C72" s="28" t="s">
        <v>42</v>
      </c>
    </row>
    <row r="73" spans="1:3" ht="13.5">
      <c r="A73" s="28">
        <v>72</v>
      </c>
      <c r="B73" s="29">
        <v>43537</v>
      </c>
      <c r="C73" s="28" t="s">
        <v>43</v>
      </c>
    </row>
    <row r="74" spans="1:3" ht="13.5">
      <c r="A74" s="28">
        <v>73</v>
      </c>
      <c r="B74" s="29">
        <v>43538</v>
      </c>
      <c r="C74" s="28" t="s">
        <v>11</v>
      </c>
    </row>
    <row r="75" spans="1:3" ht="13.5">
      <c r="A75" s="28">
        <v>74</v>
      </c>
      <c r="B75" s="29">
        <v>43539</v>
      </c>
      <c r="C75" s="28" t="s">
        <v>12</v>
      </c>
    </row>
    <row r="76" spans="1:3" ht="13.5">
      <c r="A76" s="28">
        <v>75</v>
      </c>
      <c r="B76" s="29">
        <v>43540</v>
      </c>
      <c r="C76" s="28" t="s">
        <v>44</v>
      </c>
    </row>
    <row r="77" spans="1:3" ht="13.5">
      <c r="A77" s="28">
        <v>76</v>
      </c>
      <c r="B77" s="29">
        <v>43541</v>
      </c>
      <c r="C77" s="28" t="s">
        <v>13</v>
      </c>
    </row>
    <row r="78" spans="1:3" ht="13.5">
      <c r="A78" s="28">
        <v>77</v>
      </c>
      <c r="B78" s="29">
        <v>43542</v>
      </c>
      <c r="C78" s="28" t="s">
        <v>45</v>
      </c>
    </row>
    <row r="79" spans="1:3" ht="13.5">
      <c r="A79" s="28">
        <v>78</v>
      </c>
      <c r="B79" s="29">
        <v>43543</v>
      </c>
      <c r="C79" s="28" t="s">
        <v>46</v>
      </c>
    </row>
    <row r="80" spans="1:3" ht="13.5">
      <c r="A80" s="28">
        <v>79</v>
      </c>
      <c r="B80" s="29">
        <v>43544</v>
      </c>
      <c r="C80" s="28" t="s">
        <v>42</v>
      </c>
    </row>
    <row r="81" spans="1:3" ht="13.5">
      <c r="A81" s="28">
        <v>80</v>
      </c>
      <c r="B81" s="29">
        <v>43545</v>
      </c>
      <c r="C81" s="28" t="s">
        <v>43</v>
      </c>
    </row>
    <row r="82" spans="1:3" ht="13.5">
      <c r="A82" s="28">
        <v>81</v>
      </c>
      <c r="B82" s="29">
        <v>43546</v>
      </c>
      <c r="C82" s="28" t="s">
        <v>11</v>
      </c>
    </row>
    <row r="83" spans="1:3" ht="13.5">
      <c r="A83" s="28">
        <v>82</v>
      </c>
      <c r="B83" s="29">
        <v>43547</v>
      </c>
      <c r="C83" s="28" t="s">
        <v>12</v>
      </c>
    </row>
    <row r="84" spans="1:3" ht="13.5">
      <c r="A84" s="28">
        <v>83</v>
      </c>
      <c r="B84" s="29">
        <v>43548</v>
      </c>
      <c r="C84" s="28" t="s">
        <v>44</v>
      </c>
    </row>
    <row r="85" spans="1:3" ht="13.5">
      <c r="A85" s="28">
        <v>84</v>
      </c>
      <c r="B85" s="29">
        <v>43549</v>
      </c>
      <c r="C85" s="28" t="s">
        <v>13</v>
      </c>
    </row>
    <row r="86" spans="1:3" ht="13.5">
      <c r="A86" s="28">
        <v>85</v>
      </c>
      <c r="B86" s="29">
        <v>43550</v>
      </c>
      <c r="C86" s="28" t="s">
        <v>45</v>
      </c>
    </row>
    <row r="87" spans="1:3" ht="13.5">
      <c r="A87" s="28">
        <v>86</v>
      </c>
      <c r="B87" s="29">
        <v>43551</v>
      </c>
      <c r="C87" s="28" t="s">
        <v>46</v>
      </c>
    </row>
    <row r="88" spans="1:3" ht="13.5">
      <c r="A88" s="28">
        <v>87</v>
      </c>
      <c r="B88" s="29">
        <v>43552</v>
      </c>
      <c r="C88" s="28" t="s">
        <v>42</v>
      </c>
    </row>
    <row r="89" spans="1:3" ht="13.5">
      <c r="A89" s="28">
        <v>88</v>
      </c>
      <c r="B89" s="29">
        <v>43553</v>
      </c>
      <c r="C89" s="28" t="s">
        <v>43</v>
      </c>
    </row>
    <row r="90" spans="1:3" ht="13.5">
      <c r="A90" s="28">
        <v>89</v>
      </c>
      <c r="B90" s="29">
        <v>43554</v>
      </c>
      <c r="C90" s="28" t="s">
        <v>11</v>
      </c>
    </row>
    <row r="91" spans="1:3" ht="13.5">
      <c r="A91" s="28">
        <v>90</v>
      </c>
      <c r="B91" s="29">
        <v>43555</v>
      </c>
      <c r="C91" s="28" t="s">
        <v>12</v>
      </c>
    </row>
    <row r="92" spans="1:3" ht="13.5">
      <c r="A92" s="28">
        <v>91</v>
      </c>
      <c r="B92" s="29">
        <v>43556</v>
      </c>
      <c r="C92" s="28" t="s">
        <v>44</v>
      </c>
    </row>
    <row r="93" spans="1:3" ht="13.5">
      <c r="A93" s="28">
        <v>92</v>
      </c>
      <c r="B93" s="29">
        <v>43557</v>
      </c>
      <c r="C93" s="28" t="s">
        <v>13</v>
      </c>
    </row>
    <row r="94" spans="1:3" ht="13.5">
      <c r="A94" s="28">
        <v>93</v>
      </c>
      <c r="B94" s="29">
        <v>43558</v>
      </c>
      <c r="C94" s="28" t="s">
        <v>45</v>
      </c>
    </row>
    <row r="95" spans="1:3" ht="13.5">
      <c r="A95" s="28">
        <v>94</v>
      </c>
      <c r="B95" s="29">
        <v>43559</v>
      </c>
      <c r="C95" s="28" t="s">
        <v>46</v>
      </c>
    </row>
    <row r="96" spans="1:3" ht="13.5">
      <c r="A96" s="28">
        <v>95</v>
      </c>
      <c r="B96" s="29">
        <v>43560</v>
      </c>
      <c r="C96" s="28" t="s">
        <v>42</v>
      </c>
    </row>
    <row r="97" spans="1:3" ht="13.5">
      <c r="A97" s="28">
        <v>96</v>
      </c>
      <c r="B97" s="29">
        <v>43561</v>
      </c>
      <c r="C97" s="28" t="s">
        <v>43</v>
      </c>
    </row>
    <row r="98" spans="1:3" ht="13.5">
      <c r="A98" s="28">
        <v>97</v>
      </c>
      <c r="B98" s="29">
        <v>43562</v>
      </c>
      <c r="C98" s="28" t="s">
        <v>47</v>
      </c>
    </row>
    <row r="99" spans="1:3" ht="13.5">
      <c r="A99" s="28">
        <v>98</v>
      </c>
      <c r="B99" s="29">
        <v>43563</v>
      </c>
      <c r="C99" s="28" t="s">
        <v>12</v>
      </c>
    </row>
    <row r="100" spans="1:3" ht="13.5">
      <c r="A100" s="28">
        <v>99</v>
      </c>
      <c r="B100" s="29">
        <v>43564</v>
      </c>
      <c r="C100" s="28" t="s">
        <v>44</v>
      </c>
    </row>
    <row r="101" spans="1:3" ht="13.5">
      <c r="A101" s="28">
        <v>100</v>
      </c>
      <c r="B101" s="29">
        <v>43565</v>
      </c>
      <c r="C101" s="28" t="s">
        <v>13</v>
      </c>
    </row>
    <row r="102" spans="1:3" ht="13.5">
      <c r="A102" s="28">
        <v>101</v>
      </c>
      <c r="B102" s="29">
        <v>43566</v>
      </c>
      <c r="C102" s="28" t="s">
        <v>45</v>
      </c>
    </row>
    <row r="103" spans="1:3" ht="13.5">
      <c r="A103" s="28">
        <v>102</v>
      </c>
      <c r="B103" s="29">
        <v>43567</v>
      </c>
      <c r="C103" s="28" t="s">
        <v>46</v>
      </c>
    </row>
    <row r="104" spans="1:3" ht="13.5">
      <c r="A104" s="28">
        <v>103</v>
      </c>
      <c r="B104" s="29">
        <v>43568</v>
      </c>
      <c r="C104" s="28" t="s">
        <v>42</v>
      </c>
    </row>
    <row r="105" spans="1:3" ht="13.5">
      <c r="A105" s="28">
        <v>104</v>
      </c>
      <c r="B105" s="29">
        <v>43569</v>
      </c>
      <c r="C105" s="28" t="s">
        <v>43</v>
      </c>
    </row>
    <row r="106" spans="1:3" ht="13.5">
      <c r="A106" s="28">
        <v>105</v>
      </c>
      <c r="B106" s="29">
        <v>43570</v>
      </c>
      <c r="C106" s="28" t="s">
        <v>42</v>
      </c>
    </row>
    <row r="107" spans="1:3" ht="13.5">
      <c r="A107" s="28">
        <v>106</v>
      </c>
      <c r="B107" s="29">
        <v>43571</v>
      </c>
      <c r="C107" s="28" t="s">
        <v>43</v>
      </c>
    </row>
    <row r="108" spans="1:3" ht="13.5">
      <c r="A108" s="28">
        <v>107</v>
      </c>
      <c r="B108" s="29">
        <v>43572</v>
      </c>
      <c r="C108" s="28" t="s">
        <v>11</v>
      </c>
    </row>
    <row r="109" spans="1:3" ht="13.5">
      <c r="A109" s="28">
        <v>108</v>
      </c>
      <c r="B109" s="29">
        <v>43573</v>
      </c>
      <c r="C109" s="28" t="s">
        <v>12</v>
      </c>
    </row>
    <row r="110" spans="1:3" ht="13.5">
      <c r="A110" s="28">
        <v>109</v>
      </c>
      <c r="B110" s="29">
        <v>43574</v>
      </c>
      <c r="C110" s="28" t="s">
        <v>44</v>
      </c>
    </row>
    <row r="111" spans="1:3" ht="13.5">
      <c r="A111" s="28">
        <v>110</v>
      </c>
      <c r="B111" s="29">
        <v>43575</v>
      </c>
      <c r="C111" s="28" t="s">
        <v>13</v>
      </c>
    </row>
    <row r="112" spans="1:3" ht="13.5">
      <c r="A112" s="28">
        <v>111</v>
      </c>
      <c r="B112" s="29">
        <v>43576</v>
      </c>
      <c r="C112" s="28" t="s">
        <v>45</v>
      </c>
    </row>
    <row r="113" spans="1:3" ht="13.5">
      <c r="A113" s="28">
        <v>112</v>
      </c>
      <c r="B113" s="29">
        <v>43577</v>
      </c>
      <c r="C113" s="28" t="s">
        <v>46</v>
      </c>
    </row>
    <row r="114" spans="1:3" ht="13.5">
      <c r="A114" s="28">
        <v>113</v>
      </c>
      <c r="B114" s="29">
        <v>43578</v>
      </c>
      <c r="C114" s="28" t="s">
        <v>42</v>
      </c>
    </row>
    <row r="115" spans="1:3" ht="13.5">
      <c r="A115" s="28">
        <v>114</v>
      </c>
      <c r="B115" s="29">
        <v>43579</v>
      </c>
      <c r="C115" s="28" t="s">
        <v>43</v>
      </c>
    </row>
    <row r="116" spans="1:3" ht="13.5">
      <c r="A116" s="28">
        <v>115</v>
      </c>
      <c r="B116" s="29">
        <v>43580</v>
      </c>
      <c r="C116" s="28" t="s">
        <v>11</v>
      </c>
    </row>
    <row r="117" spans="1:3" ht="13.5">
      <c r="A117" s="28">
        <v>116</v>
      </c>
      <c r="B117" s="29">
        <v>43581</v>
      </c>
      <c r="C117" s="28" t="s">
        <v>12</v>
      </c>
    </row>
    <row r="118" spans="1:3" ht="13.5">
      <c r="A118" s="28">
        <v>117</v>
      </c>
      <c r="B118" s="29">
        <v>43582</v>
      </c>
      <c r="C118" s="28" t="s">
        <v>44</v>
      </c>
    </row>
    <row r="119" spans="1:3" ht="13.5">
      <c r="A119" s="28">
        <v>118</v>
      </c>
      <c r="B119" s="29">
        <v>43583</v>
      </c>
      <c r="C119" s="28" t="s">
        <v>13</v>
      </c>
    </row>
    <row r="120" spans="1:3" ht="13.5">
      <c r="A120" s="28">
        <v>119</v>
      </c>
      <c r="B120" s="29">
        <v>43584</v>
      </c>
      <c r="C120" s="28" t="s">
        <v>45</v>
      </c>
    </row>
    <row r="121" spans="1:3" ht="13.5">
      <c r="A121" s="28">
        <v>120</v>
      </c>
      <c r="B121" s="29">
        <v>43585</v>
      </c>
      <c r="C121" s="28" t="s">
        <v>46</v>
      </c>
    </row>
    <row r="122" spans="1:3" ht="13.5">
      <c r="A122" s="28">
        <v>121</v>
      </c>
      <c r="B122" s="29">
        <v>43586</v>
      </c>
      <c r="C122" s="28" t="s">
        <v>42</v>
      </c>
    </row>
    <row r="123" spans="1:3" ht="13.5">
      <c r="A123" s="28">
        <v>122</v>
      </c>
      <c r="B123" s="29">
        <v>43587</v>
      </c>
      <c r="C123" s="28" t="s">
        <v>43</v>
      </c>
    </row>
    <row r="124" spans="1:3" ht="13.5">
      <c r="A124" s="28">
        <v>123</v>
      </c>
      <c r="B124" s="29">
        <v>43588</v>
      </c>
      <c r="C124" s="28" t="s">
        <v>11</v>
      </c>
    </row>
    <row r="125" spans="1:3" ht="13.5">
      <c r="A125" s="28">
        <v>124</v>
      </c>
      <c r="B125" s="29">
        <v>43589</v>
      </c>
      <c r="C125" s="28" t="s">
        <v>12</v>
      </c>
    </row>
    <row r="126" spans="1:3" ht="13.5">
      <c r="A126" s="28">
        <v>125</v>
      </c>
      <c r="B126" s="29">
        <v>43590</v>
      </c>
      <c r="C126" s="28" t="s">
        <v>44</v>
      </c>
    </row>
    <row r="127" spans="1:3" ht="13.5">
      <c r="A127" s="28">
        <v>126</v>
      </c>
      <c r="B127" s="29">
        <v>43591</v>
      </c>
      <c r="C127" s="28" t="s">
        <v>13</v>
      </c>
    </row>
    <row r="128" spans="1:3" ht="13.5">
      <c r="A128" s="28">
        <v>127</v>
      </c>
      <c r="B128" s="29">
        <v>43592</v>
      </c>
      <c r="C128" s="28" t="s">
        <v>45</v>
      </c>
    </row>
    <row r="129" spans="1:3" ht="13.5">
      <c r="A129" s="28">
        <v>128</v>
      </c>
      <c r="B129" s="29">
        <v>43593</v>
      </c>
      <c r="C129" s="28" t="s">
        <v>46</v>
      </c>
    </row>
    <row r="130" spans="1:3" ht="13.5">
      <c r="A130" s="28">
        <v>129</v>
      </c>
      <c r="B130" s="29">
        <v>43594</v>
      </c>
      <c r="C130" s="28" t="s">
        <v>42</v>
      </c>
    </row>
    <row r="131" spans="1:3" ht="13.5">
      <c r="A131" s="28">
        <v>130</v>
      </c>
      <c r="B131" s="29">
        <v>43595</v>
      </c>
      <c r="C131" s="28" t="s">
        <v>43</v>
      </c>
    </row>
    <row r="132" spans="1:3" ht="13.5">
      <c r="A132" s="28">
        <v>131</v>
      </c>
      <c r="B132" s="29">
        <v>43596</v>
      </c>
      <c r="C132" s="28" t="s">
        <v>47</v>
      </c>
    </row>
    <row r="133" spans="1:3" ht="13.5">
      <c r="A133" s="28">
        <v>132</v>
      </c>
      <c r="B133" s="29">
        <v>43597</v>
      </c>
      <c r="C133" s="28" t="s">
        <v>12</v>
      </c>
    </row>
    <row r="134" spans="1:3" ht="13.5">
      <c r="A134" s="28">
        <v>133</v>
      </c>
      <c r="B134" s="29">
        <v>43598</v>
      </c>
      <c r="C134" s="28" t="s">
        <v>44</v>
      </c>
    </row>
    <row r="135" spans="1:3" ht="13.5">
      <c r="A135" s="28">
        <v>134</v>
      </c>
      <c r="B135" s="29">
        <v>43599</v>
      </c>
      <c r="C135" s="28" t="s">
        <v>13</v>
      </c>
    </row>
    <row r="136" spans="1:3" ht="13.5">
      <c r="A136" s="28">
        <v>135</v>
      </c>
      <c r="B136" s="29">
        <v>43600</v>
      </c>
      <c r="C136" s="28" t="s">
        <v>45</v>
      </c>
    </row>
    <row r="137" spans="1:3" ht="13.5">
      <c r="A137" s="28">
        <v>136</v>
      </c>
      <c r="B137" s="29">
        <v>43601</v>
      </c>
      <c r="C137" s="28" t="s">
        <v>46</v>
      </c>
    </row>
    <row r="138" spans="1:3" ht="13.5">
      <c r="A138" s="28">
        <v>137</v>
      </c>
      <c r="B138" s="29">
        <v>43602</v>
      </c>
      <c r="C138" s="28" t="s">
        <v>42</v>
      </c>
    </row>
    <row r="139" spans="1:3" ht="13.5">
      <c r="A139" s="28">
        <v>138</v>
      </c>
      <c r="B139" s="29">
        <v>43603</v>
      </c>
      <c r="C139" s="28" t="s">
        <v>43</v>
      </c>
    </row>
    <row r="140" spans="1:3" ht="13.5">
      <c r="A140" s="28">
        <v>139</v>
      </c>
      <c r="B140" s="29">
        <v>43604</v>
      </c>
      <c r="C140" s="28" t="s">
        <v>42</v>
      </c>
    </row>
    <row r="141" spans="1:3" ht="13.5">
      <c r="A141" s="28">
        <v>140</v>
      </c>
      <c r="B141" s="29">
        <v>43605</v>
      </c>
      <c r="C141" s="28" t="s">
        <v>43</v>
      </c>
    </row>
    <row r="142" spans="1:3" ht="13.5">
      <c r="A142" s="28">
        <v>141</v>
      </c>
      <c r="B142" s="29">
        <v>43606</v>
      </c>
      <c r="C142" s="28" t="s">
        <v>11</v>
      </c>
    </row>
    <row r="143" spans="1:3" ht="13.5">
      <c r="A143" s="28">
        <v>142</v>
      </c>
      <c r="B143" s="29">
        <v>43607</v>
      </c>
      <c r="C143" s="28" t="s">
        <v>12</v>
      </c>
    </row>
    <row r="144" spans="1:3" ht="13.5">
      <c r="A144" s="28">
        <v>143</v>
      </c>
      <c r="B144" s="29">
        <v>43608</v>
      </c>
      <c r="C144" s="28" t="s">
        <v>44</v>
      </c>
    </row>
    <row r="145" spans="1:3" ht="13.5">
      <c r="A145" s="28">
        <v>144</v>
      </c>
      <c r="B145" s="29">
        <v>43609</v>
      </c>
      <c r="C145" s="28" t="s">
        <v>13</v>
      </c>
    </row>
    <row r="146" spans="1:3" ht="13.5">
      <c r="A146" s="28">
        <v>145</v>
      </c>
      <c r="B146" s="29">
        <v>43610</v>
      </c>
      <c r="C146" s="28" t="s">
        <v>45</v>
      </c>
    </row>
    <row r="147" spans="1:3" ht="13.5">
      <c r="A147" s="28">
        <v>146</v>
      </c>
      <c r="B147" s="29">
        <v>43611</v>
      </c>
      <c r="C147" s="28" t="s">
        <v>46</v>
      </c>
    </row>
    <row r="148" spans="1:3" ht="13.5">
      <c r="A148" s="28">
        <v>147</v>
      </c>
      <c r="B148" s="29">
        <v>43612</v>
      </c>
      <c r="C148" s="28" t="s">
        <v>42</v>
      </c>
    </row>
    <row r="149" spans="1:3" ht="13.5">
      <c r="A149" s="28">
        <v>148</v>
      </c>
      <c r="B149" s="29">
        <v>43613</v>
      </c>
      <c r="C149" s="28" t="s">
        <v>43</v>
      </c>
    </row>
    <row r="150" spans="1:3" ht="13.5">
      <c r="A150" s="28">
        <v>149</v>
      </c>
      <c r="B150" s="29">
        <v>43614</v>
      </c>
      <c r="C150" s="28" t="s">
        <v>11</v>
      </c>
    </row>
    <row r="151" spans="1:3" ht="13.5">
      <c r="A151" s="28">
        <v>150</v>
      </c>
      <c r="B151" s="29">
        <v>43615</v>
      </c>
      <c r="C151" s="28" t="s">
        <v>12</v>
      </c>
    </row>
    <row r="152" spans="1:3" ht="13.5">
      <c r="A152" s="28">
        <v>151</v>
      </c>
      <c r="B152" s="29">
        <v>43616</v>
      </c>
      <c r="C152" s="28" t="s">
        <v>44</v>
      </c>
    </row>
    <row r="153" spans="1:3" ht="13.5">
      <c r="A153" s="28">
        <v>152</v>
      </c>
      <c r="B153" s="29">
        <v>43617</v>
      </c>
      <c r="C153" s="28" t="s">
        <v>13</v>
      </c>
    </row>
    <row r="154" spans="1:3" ht="13.5">
      <c r="A154" s="28">
        <v>153</v>
      </c>
      <c r="B154" s="29">
        <v>43618</v>
      </c>
      <c r="C154" s="28" t="s">
        <v>45</v>
      </c>
    </row>
    <row r="155" spans="1:3" ht="13.5">
      <c r="A155" s="28">
        <v>154</v>
      </c>
      <c r="B155" s="29">
        <v>43619</v>
      </c>
      <c r="C155" s="28" t="s">
        <v>46</v>
      </c>
    </row>
    <row r="156" spans="1:3" ht="13.5">
      <c r="A156" s="28">
        <v>155</v>
      </c>
      <c r="B156" s="29">
        <v>43620</v>
      </c>
      <c r="C156" s="28" t="s">
        <v>42</v>
      </c>
    </row>
    <row r="157" spans="1:3" ht="13.5">
      <c r="A157" s="28">
        <v>156</v>
      </c>
      <c r="B157" s="29">
        <v>43621</v>
      </c>
      <c r="C157" s="28" t="s">
        <v>43</v>
      </c>
    </row>
    <row r="158" spans="1:3" ht="13.5">
      <c r="A158" s="28">
        <v>157</v>
      </c>
      <c r="B158" s="29">
        <v>43622</v>
      </c>
      <c r="C158" s="28" t="s">
        <v>11</v>
      </c>
    </row>
    <row r="159" spans="1:3" ht="13.5">
      <c r="A159" s="28">
        <v>158</v>
      </c>
      <c r="B159" s="29">
        <v>43623</v>
      </c>
      <c r="C159" s="28" t="s">
        <v>12</v>
      </c>
    </row>
    <row r="160" spans="1:3" ht="13.5">
      <c r="A160" s="28">
        <v>159</v>
      </c>
      <c r="B160" s="29">
        <v>43624</v>
      </c>
      <c r="C160" s="28" t="s">
        <v>44</v>
      </c>
    </row>
    <row r="161" spans="1:3" ht="13.5">
      <c r="A161" s="28">
        <v>160</v>
      </c>
      <c r="B161" s="29">
        <v>43625</v>
      </c>
      <c r="C161" s="28" t="s">
        <v>13</v>
      </c>
    </row>
    <row r="162" spans="1:3" ht="13.5">
      <c r="A162" s="28">
        <v>161</v>
      </c>
      <c r="B162" s="29">
        <v>43626</v>
      </c>
      <c r="C162" s="28" t="s">
        <v>45</v>
      </c>
    </row>
    <row r="163" spans="1:3" ht="13.5">
      <c r="A163" s="28">
        <v>162</v>
      </c>
      <c r="B163" s="29">
        <v>43627</v>
      </c>
      <c r="C163" s="28" t="s">
        <v>46</v>
      </c>
    </row>
    <row r="164" spans="1:3" ht="13.5">
      <c r="A164" s="28">
        <v>163</v>
      </c>
      <c r="B164" s="29">
        <v>43628</v>
      </c>
      <c r="C164" s="28" t="s">
        <v>42</v>
      </c>
    </row>
    <row r="165" spans="1:3" ht="13.5">
      <c r="A165" s="28">
        <v>164</v>
      </c>
      <c r="B165" s="29">
        <v>43629</v>
      </c>
      <c r="C165" s="28" t="s">
        <v>43</v>
      </c>
    </row>
    <row r="166" spans="1:3" ht="13.5">
      <c r="A166" s="28">
        <v>165</v>
      </c>
      <c r="B166" s="29">
        <v>43630</v>
      </c>
      <c r="C166" s="28" t="s">
        <v>47</v>
      </c>
    </row>
    <row r="167" spans="1:3" ht="13.5">
      <c r="A167" s="28">
        <v>166</v>
      </c>
      <c r="B167" s="29">
        <v>43631</v>
      </c>
      <c r="C167" s="28" t="s">
        <v>12</v>
      </c>
    </row>
    <row r="168" spans="1:3" ht="13.5">
      <c r="A168" s="28">
        <v>167</v>
      </c>
      <c r="B168" s="29">
        <v>43632</v>
      </c>
      <c r="C168" s="28" t="s">
        <v>44</v>
      </c>
    </row>
    <row r="169" spans="1:3" ht="13.5">
      <c r="A169" s="28">
        <v>168</v>
      </c>
      <c r="B169" s="29">
        <v>43633</v>
      </c>
      <c r="C169" s="28" t="s">
        <v>13</v>
      </c>
    </row>
    <row r="170" spans="1:3" ht="13.5">
      <c r="A170" s="28">
        <v>169</v>
      </c>
      <c r="B170" s="29">
        <v>43634</v>
      </c>
      <c r="C170" s="28" t="s">
        <v>45</v>
      </c>
    </row>
    <row r="171" spans="1:3" ht="13.5">
      <c r="A171" s="28">
        <v>170</v>
      </c>
      <c r="B171" s="29">
        <v>43635</v>
      </c>
      <c r="C171" s="28" t="s">
        <v>46</v>
      </c>
    </row>
    <row r="172" spans="1:3" ht="13.5">
      <c r="A172" s="28">
        <v>171</v>
      </c>
      <c r="B172" s="29">
        <v>43636</v>
      </c>
      <c r="C172" s="28" t="s">
        <v>42</v>
      </c>
    </row>
    <row r="173" spans="1:3" ht="13.5">
      <c r="A173" s="28">
        <v>172</v>
      </c>
      <c r="B173" s="29">
        <v>43637</v>
      </c>
      <c r="C173" s="28" t="s">
        <v>43</v>
      </c>
    </row>
    <row r="174" spans="1:3" ht="13.5">
      <c r="A174" s="28">
        <v>173</v>
      </c>
      <c r="B174" s="29">
        <v>43638</v>
      </c>
      <c r="C174" s="28" t="s">
        <v>42</v>
      </c>
    </row>
    <row r="175" spans="1:3" ht="13.5">
      <c r="A175" s="28">
        <v>174</v>
      </c>
      <c r="B175" s="29">
        <v>43639</v>
      </c>
      <c r="C175" s="28" t="s">
        <v>43</v>
      </c>
    </row>
    <row r="176" spans="1:3" ht="13.5">
      <c r="A176" s="28">
        <v>175</v>
      </c>
      <c r="B176" s="29">
        <v>43640</v>
      </c>
      <c r="C176" s="28" t="s">
        <v>11</v>
      </c>
    </row>
    <row r="177" spans="1:3" ht="13.5">
      <c r="A177" s="28">
        <v>176</v>
      </c>
      <c r="B177" s="29">
        <v>43641</v>
      </c>
      <c r="C177" s="28" t="s">
        <v>12</v>
      </c>
    </row>
    <row r="178" spans="1:3" ht="13.5">
      <c r="A178" s="28">
        <v>177</v>
      </c>
      <c r="B178" s="29">
        <v>43642</v>
      </c>
      <c r="C178" s="28" t="s">
        <v>44</v>
      </c>
    </row>
    <row r="179" spans="1:3" ht="13.5">
      <c r="A179" s="28">
        <v>178</v>
      </c>
      <c r="B179" s="29">
        <v>43643</v>
      </c>
      <c r="C179" s="28" t="s">
        <v>13</v>
      </c>
    </row>
    <row r="180" spans="1:3" ht="13.5">
      <c r="A180" s="28">
        <v>179</v>
      </c>
      <c r="B180" s="29">
        <v>43644</v>
      </c>
      <c r="C180" s="28" t="s">
        <v>45</v>
      </c>
    </row>
    <row r="181" spans="1:3" ht="13.5">
      <c r="A181" s="28">
        <v>180</v>
      </c>
      <c r="B181" s="29">
        <v>43645</v>
      </c>
      <c r="C181" s="28" t="s">
        <v>46</v>
      </c>
    </row>
    <row r="182" spans="1:3" ht="13.5">
      <c r="A182" s="28">
        <v>181</v>
      </c>
      <c r="B182" s="29">
        <v>43646</v>
      </c>
      <c r="C182" s="28" t="s">
        <v>42</v>
      </c>
    </row>
    <row r="183" spans="1:3" ht="13.5">
      <c r="A183" s="28">
        <v>182</v>
      </c>
      <c r="B183" s="29">
        <v>43647</v>
      </c>
      <c r="C183" s="28" t="s">
        <v>43</v>
      </c>
    </row>
    <row r="184" spans="1:3" ht="13.5">
      <c r="A184" s="28">
        <v>183</v>
      </c>
      <c r="B184" s="29">
        <v>43648</v>
      </c>
      <c r="C184" s="28" t="s">
        <v>11</v>
      </c>
    </row>
    <row r="185" spans="1:3" ht="13.5">
      <c r="A185" s="28">
        <v>184</v>
      </c>
      <c r="B185" s="29">
        <v>43649</v>
      </c>
      <c r="C185" s="28" t="s">
        <v>12</v>
      </c>
    </row>
    <row r="186" spans="1:3" ht="13.5">
      <c r="A186" s="28">
        <v>185</v>
      </c>
      <c r="B186" s="29">
        <v>43650</v>
      </c>
      <c r="C186" s="28" t="s">
        <v>44</v>
      </c>
    </row>
    <row r="187" spans="1:3" ht="13.5">
      <c r="A187" s="28">
        <v>186</v>
      </c>
      <c r="B187" s="29">
        <v>43651</v>
      </c>
      <c r="C187" s="28" t="s">
        <v>13</v>
      </c>
    </row>
    <row r="188" spans="1:3" ht="13.5">
      <c r="A188" s="28">
        <v>187</v>
      </c>
      <c r="B188" s="29">
        <v>43652</v>
      </c>
      <c r="C188" s="28" t="s">
        <v>45</v>
      </c>
    </row>
    <row r="189" spans="1:3" ht="13.5">
      <c r="A189" s="28">
        <v>188</v>
      </c>
      <c r="B189" s="29">
        <v>43653</v>
      </c>
      <c r="C189" s="28" t="s">
        <v>46</v>
      </c>
    </row>
    <row r="190" spans="1:3" ht="13.5">
      <c r="A190" s="28">
        <v>189</v>
      </c>
      <c r="B190" s="29">
        <v>43654</v>
      </c>
      <c r="C190" s="28" t="s">
        <v>42</v>
      </c>
    </row>
    <row r="191" spans="1:3" ht="13.5">
      <c r="A191" s="28">
        <v>190</v>
      </c>
      <c r="B191" s="29">
        <v>43655</v>
      </c>
      <c r="C191" s="28" t="s">
        <v>43</v>
      </c>
    </row>
    <row r="192" spans="1:3" ht="13.5">
      <c r="A192" s="28">
        <v>191</v>
      </c>
      <c r="B192" s="29">
        <v>43656</v>
      </c>
      <c r="C192" s="28" t="s">
        <v>11</v>
      </c>
    </row>
    <row r="193" spans="1:3" ht="13.5">
      <c r="A193" s="28">
        <v>192</v>
      </c>
      <c r="B193" s="29">
        <v>43657</v>
      </c>
      <c r="C193" s="28" t="s">
        <v>12</v>
      </c>
    </row>
    <row r="194" spans="1:3" ht="13.5">
      <c r="A194" s="28">
        <v>193</v>
      </c>
      <c r="B194" s="29">
        <v>43658</v>
      </c>
      <c r="C194" s="28" t="s">
        <v>44</v>
      </c>
    </row>
    <row r="195" spans="1:3" ht="13.5">
      <c r="A195" s="28">
        <v>194</v>
      </c>
      <c r="B195" s="29">
        <v>43659</v>
      </c>
      <c r="C195" s="28" t="s">
        <v>13</v>
      </c>
    </row>
    <row r="196" spans="1:3" ht="13.5">
      <c r="A196" s="28">
        <v>195</v>
      </c>
      <c r="B196" s="29">
        <v>43660</v>
      </c>
      <c r="C196" s="28" t="s">
        <v>45</v>
      </c>
    </row>
    <row r="197" spans="1:3" ht="13.5">
      <c r="A197" s="28">
        <v>196</v>
      </c>
      <c r="B197" s="29">
        <v>43661</v>
      </c>
      <c r="C197" s="28" t="s">
        <v>46</v>
      </c>
    </row>
    <row r="198" spans="1:3" ht="13.5">
      <c r="A198" s="28">
        <v>197</v>
      </c>
      <c r="B198" s="29">
        <v>43662</v>
      </c>
      <c r="C198" s="28" t="s">
        <v>42</v>
      </c>
    </row>
    <row r="199" spans="1:3" ht="13.5">
      <c r="A199" s="28">
        <v>198</v>
      </c>
      <c r="B199" s="29">
        <v>43663</v>
      </c>
      <c r="C199" s="28" t="s">
        <v>43</v>
      </c>
    </row>
    <row r="200" spans="1:3" ht="13.5">
      <c r="A200" s="28">
        <v>199</v>
      </c>
      <c r="B200" s="29">
        <v>43664</v>
      </c>
      <c r="C200" s="28" t="s">
        <v>47</v>
      </c>
    </row>
    <row r="201" spans="1:3" ht="13.5">
      <c r="A201" s="28">
        <v>200</v>
      </c>
      <c r="B201" s="29">
        <v>43665</v>
      </c>
      <c r="C201" s="28" t="s">
        <v>12</v>
      </c>
    </row>
    <row r="202" spans="1:3" ht="13.5">
      <c r="A202" s="28">
        <v>201</v>
      </c>
      <c r="B202" s="29">
        <v>43666</v>
      </c>
      <c r="C202" s="28" t="s">
        <v>44</v>
      </c>
    </row>
    <row r="203" spans="1:3" ht="13.5">
      <c r="A203" s="28">
        <v>202</v>
      </c>
      <c r="B203" s="29">
        <v>43667</v>
      </c>
      <c r="C203" s="28" t="s">
        <v>13</v>
      </c>
    </row>
    <row r="204" spans="1:3" ht="13.5">
      <c r="A204" s="28">
        <v>203</v>
      </c>
      <c r="B204" s="29">
        <v>43668</v>
      </c>
      <c r="C204" s="28" t="s">
        <v>45</v>
      </c>
    </row>
    <row r="205" spans="1:3" ht="13.5">
      <c r="A205" s="28">
        <v>204</v>
      </c>
      <c r="B205" s="29">
        <v>43669</v>
      </c>
      <c r="C205" s="28" t="s">
        <v>46</v>
      </c>
    </row>
    <row r="206" spans="1:3" ht="13.5">
      <c r="A206" s="28">
        <v>205</v>
      </c>
      <c r="B206" s="29">
        <v>43670</v>
      </c>
      <c r="C206" s="28" t="s">
        <v>42</v>
      </c>
    </row>
    <row r="207" spans="1:3" ht="13.5">
      <c r="A207" s="28">
        <v>206</v>
      </c>
      <c r="B207" s="29">
        <v>43671</v>
      </c>
      <c r="C207" s="28" t="s">
        <v>43</v>
      </c>
    </row>
    <row r="208" spans="1:3" ht="13.5">
      <c r="A208" s="28">
        <v>207</v>
      </c>
      <c r="B208" s="29">
        <v>43672</v>
      </c>
      <c r="C208" s="28" t="s">
        <v>42</v>
      </c>
    </row>
    <row r="209" spans="1:3" ht="13.5">
      <c r="A209" s="28">
        <v>208</v>
      </c>
      <c r="B209" s="29">
        <v>43673</v>
      </c>
      <c r="C209" s="28" t="s">
        <v>43</v>
      </c>
    </row>
    <row r="210" spans="1:3" ht="13.5">
      <c r="A210" s="28">
        <v>209</v>
      </c>
      <c r="B210" s="29">
        <v>43674</v>
      </c>
      <c r="C210" s="28" t="s">
        <v>11</v>
      </c>
    </row>
    <row r="211" spans="1:3" ht="13.5">
      <c r="A211" s="28">
        <v>210</v>
      </c>
      <c r="B211" s="29">
        <v>43675</v>
      </c>
      <c r="C211" s="28" t="s">
        <v>12</v>
      </c>
    </row>
    <row r="212" spans="1:3" ht="13.5">
      <c r="A212" s="28">
        <v>211</v>
      </c>
      <c r="B212" s="29">
        <v>43676</v>
      </c>
      <c r="C212" s="28" t="s">
        <v>44</v>
      </c>
    </row>
    <row r="213" spans="1:3" ht="13.5">
      <c r="A213" s="28">
        <v>212</v>
      </c>
      <c r="B213" s="29">
        <v>43677</v>
      </c>
      <c r="C213" s="28" t="s">
        <v>13</v>
      </c>
    </row>
    <row r="214" spans="1:3" ht="13.5">
      <c r="A214" s="28">
        <v>213</v>
      </c>
      <c r="B214" s="29">
        <v>43678</v>
      </c>
      <c r="C214" s="28" t="s">
        <v>45</v>
      </c>
    </row>
    <row r="215" spans="1:3" ht="13.5">
      <c r="A215" s="28">
        <v>214</v>
      </c>
      <c r="B215" s="29">
        <v>43679</v>
      </c>
      <c r="C215" s="28" t="s">
        <v>46</v>
      </c>
    </row>
    <row r="216" spans="1:3" ht="13.5">
      <c r="A216" s="28">
        <v>215</v>
      </c>
      <c r="B216" s="29">
        <v>43680</v>
      </c>
      <c r="C216" s="28" t="s">
        <v>42</v>
      </c>
    </row>
    <row r="217" spans="1:3" ht="13.5">
      <c r="A217" s="28">
        <v>216</v>
      </c>
      <c r="B217" s="29">
        <v>43681</v>
      </c>
      <c r="C217" s="28" t="s">
        <v>43</v>
      </c>
    </row>
    <row r="218" spans="1:3" ht="13.5">
      <c r="A218" s="28">
        <v>217</v>
      </c>
      <c r="B218" s="29">
        <v>43682</v>
      </c>
      <c r="C218" s="28" t="s">
        <v>11</v>
      </c>
    </row>
    <row r="219" spans="1:3" ht="13.5">
      <c r="A219" s="28">
        <v>218</v>
      </c>
      <c r="B219" s="29">
        <v>43683</v>
      </c>
      <c r="C219" s="28" t="s">
        <v>12</v>
      </c>
    </row>
    <row r="220" spans="1:3" ht="13.5">
      <c r="A220" s="28">
        <v>219</v>
      </c>
      <c r="B220" s="29">
        <v>43684</v>
      </c>
      <c r="C220" s="28" t="s">
        <v>44</v>
      </c>
    </row>
    <row r="221" spans="1:3" ht="13.5">
      <c r="A221" s="28">
        <v>220</v>
      </c>
      <c r="B221" s="29">
        <v>43685</v>
      </c>
      <c r="C221" s="28" t="s">
        <v>13</v>
      </c>
    </row>
    <row r="222" spans="1:3" ht="13.5">
      <c r="A222" s="28">
        <v>221</v>
      </c>
      <c r="B222" s="29">
        <v>43686</v>
      </c>
      <c r="C222" s="28" t="s">
        <v>45</v>
      </c>
    </row>
    <row r="223" spans="1:3" ht="13.5">
      <c r="A223" s="28">
        <v>222</v>
      </c>
      <c r="B223" s="29">
        <v>43687</v>
      </c>
      <c r="C223" s="28" t="s">
        <v>46</v>
      </c>
    </row>
    <row r="224" spans="1:3" ht="13.5">
      <c r="A224" s="28">
        <v>223</v>
      </c>
      <c r="B224" s="29">
        <v>43688</v>
      </c>
      <c r="C224" s="28" t="s">
        <v>42</v>
      </c>
    </row>
    <row r="225" spans="1:3" ht="13.5">
      <c r="A225" s="28">
        <v>224</v>
      </c>
      <c r="B225" s="29">
        <v>43689</v>
      </c>
      <c r="C225" s="28" t="s">
        <v>43</v>
      </c>
    </row>
    <row r="226" spans="1:3" ht="13.5">
      <c r="A226" s="28">
        <v>225</v>
      </c>
      <c r="B226" s="29">
        <v>43690</v>
      </c>
      <c r="C226" s="28" t="s">
        <v>11</v>
      </c>
    </row>
    <row r="227" spans="1:3" ht="13.5">
      <c r="A227" s="28">
        <v>226</v>
      </c>
      <c r="B227" s="29">
        <v>43691</v>
      </c>
      <c r="C227" s="28" t="s">
        <v>12</v>
      </c>
    </row>
    <row r="228" spans="1:3" ht="13.5">
      <c r="A228" s="28">
        <v>227</v>
      </c>
      <c r="B228" s="29">
        <v>43692</v>
      </c>
      <c r="C228" s="28" t="s">
        <v>44</v>
      </c>
    </row>
    <row r="229" spans="1:3" ht="13.5">
      <c r="A229" s="28">
        <v>228</v>
      </c>
      <c r="B229" s="29">
        <v>43693</v>
      </c>
      <c r="C229" s="28" t="s">
        <v>13</v>
      </c>
    </row>
    <row r="230" spans="1:3" ht="13.5">
      <c r="A230" s="28">
        <v>229</v>
      </c>
      <c r="B230" s="29">
        <v>43694</v>
      </c>
      <c r="C230" s="28" t="s">
        <v>45</v>
      </c>
    </row>
    <row r="231" spans="1:3" ht="13.5">
      <c r="A231" s="28">
        <v>230</v>
      </c>
      <c r="B231" s="29">
        <v>43695</v>
      </c>
      <c r="C231" s="28" t="s">
        <v>46</v>
      </c>
    </row>
    <row r="232" spans="1:3" ht="13.5">
      <c r="A232" s="28">
        <v>231</v>
      </c>
      <c r="B232" s="29">
        <v>43696</v>
      </c>
      <c r="C232" s="28" t="s">
        <v>42</v>
      </c>
    </row>
    <row r="233" spans="1:3" ht="13.5">
      <c r="A233" s="28">
        <v>232</v>
      </c>
      <c r="B233" s="29">
        <v>43697</v>
      </c>
      <c r="C233" s="28" t="s">
        <v>43</v>
      </c>
    </row>
    <row r="234" spans="1:3" ht="13.5">
      <c r="A234" s="28">
        <v>233</v>
      </c>
      <c r="B234" s="29">
        <v>43698</v>
      </c>
      <c r="C234" s="28" t="s">
        <v>47</v>
      </c>
    </row>
    <row r="235" spans="1:3" ht="13.5">
      <c r="A235" s="28">
        <v>234</v>
      </c>
      <c r="B235" s="29">
        <v>43699</v>
      </c>
      <c r="C235" s="28" t="s">
        <v>12</v>
      </c>
    </row>
    <row r="236" spans="1:3" ht="13.5">
      <c r="A236" s="28">
        <v>235</v>
      </c>
      <c r="B236" s="29">
        <v>43700</v>
      </c>
      <c r="C236" s="28" t="s">
        <v>44</v>
      </c>
    </row>
    <row r="237" spans="1:3" ht="13.5">
      <c r="A237" s="28">
        <v>236</v>
      </c>
      <c r="B237" s="29">
        <v>43701</v>
      </c>
      <c r="C237" s="28" t="s">
        <v>13</v>
      </c>
    </row>
    <row r="238" spans="1:3" ht="13.5">
      <c r="A238" s="28">
        <v>237</v>
      </c>
      <c r="B238" s="29">
        <v>43702</v>
      </c>
      <c r="C238" s="28" t="s">
        <v>45</v>
      </c>
    </row>
    <row r="239" spans="1:3" ht="13.5">
      <c r="A239" s="28">
        <v>238</v>
      </c>
      <c r="B239" s="29">
        <v>43703</v>
      </c>
      <c r="C239" s="28" t="s">
        <v>46</v>
      </c>
    </row>
    <row r="240" spans="1:3" ht="13.5">
      <c r="A240" s="28">
        <v>239</v>
      </c>
      <c r="B240" s="29">
        <v>43704</v>
      </c>
      <c r="C240" s="28" t="s">
        <v>42</v>
      </c>
    </row>
    <row r="241" spans="1:3" ht="13.5">
      <c r="A241" s="28">
        <v>240</v>
      </c>
      <c r="B241" s="29">
        <v>43705</v>
      </c>
      <c r="C241" s="28" t="s">
        <v>43</v>
      </c>
    </row>
    <row r="242" spans="1:3" ht="13.5">
      <c r="A242" s="28">
        <v>241</v>
      </c>
      <c r="B242" s="29">
        <v>43706</v>
      </c>
      <c r="C242" s="28" t="s">
        <v>42</v>
      </c>
    </row>
    <row r="243" spans="1:3" ht="13.5">
      <c r="A243" s="28">
        <v>242</v>
      </c>
      <c r="B243" s="29">
        <v>43707</v>
      </c>
      <c r="C243" s="28" t="s">
        <v>43</v>
      </c>
    </row>
    <row r="244" spans="1:3" ht="13.5">
      <c r="A244" s="28">
        <v>243</v>
      </c>
      <c r="B244" s="29">
        <v>43708</v>
      </c>
      <c r="C244" s="28" t="s">
        <v>11</v>
      </c>
    </row>
    <row r="245" spans="1:3" ht="13.5">
      <c r="A245" s="28">
        <v>244</v>
      </c>
      <c r="B245" s="29">
        <v>43709</v>
      </c>
      <c r="C245" s="28" t="s">
        <v>12</v>
      </c>
    </row>
    <row r="246" spans="1:3" ht="13.5">
      <c r="A246" s="28">
        <v>245</v>
      </c>
      <c r="B246" s="29">
        <v>43710</v>
      </c>
      <c r="C246" s="28" t="s">
        <v>44</v>
      </c>
    </row>
    <row r="247" spans="1:3" ht="13.5">
      <c r="A247" s="28">
        <v>246</v>
      </c>
      <c r="B247" s="29">
        <v>43711</v>
      </c>
      <c r="C247" s="28" t="s">
        <v>13</v>
      </c>
    </row>
    <row r="248" spans="1:3" ht="13.5">
      <c r="A248" s="28">
        <v>247</v>
      </c>
      <c r="B248" s="29">
        <v>43712</v>
      </c>
      <c r="C248" s="28" t="s">
        <v>45</v>
      </c>
    </row>
    <row r="249" spans="1:3" ht="13.5">
      <c r="A249" s="28">
        <v>248</v>
      </c>
      <c r="B249" s="29">
        <v>43713</v>
      </c>
      <c r="C249" s="28" t="s">
        <v>46</v>
      </c>
    </row>
    <row r="250" spans="1:3" ht="13.5">
      <c r="A250" s="28">
        <v>249</v>
      </c>
      <c r="B250" s="29">
        <v>43714</v>
      </c>
      <c r="C250" s="28" t="s">
        <v>42</v>
      </c>
    </row>
    <row r="251" spans="1:3" ht="13.5">
      <c r="A251" s="28">
        <v>250</v>
      </c>
      <c r="B251" s="29">
        <v>43715</v>
      </c>
      <c r="C251" s="28" t="s">
        <v>43</v>
      </c>
    </row>
    <row r="252" spans="1:3" ht="13.5">
      <c r="A252" s="28">
        <v>251</v>
      </c>
      <c r="B252" s="29">
        <v>43716</v>
      </c>
      <c r="C252" s="28" t="s">
        <v>11</v>
      </c>
    </row>
    <row r="253" spans="1:3" ht="13.5">
      <c r="A253" s="28">
        <v>252</v>
      </c>
      <c r="B253" s="29">
        <v>43717</v>
      </c>
      <c r="C253" s="28" t="s">
        <v>12</v>
      </c>
    </row>
    <row r="254" spans="1:3" ht="13.5">
      <c r="A254" s="28">
        <v>253</v>
      </c>
      <c r="B254" s="29">
        <v>43718</v>
      </c>
      <c r="C254" s="28" t="s">
        <v>44</v>
      </c>
    </row>
    <row r="255" spans="1:3" ht="13.5">
      <c r="A255" s="28">
        <v>254</v>
      </c>
      <c r="B255" s="29">
        <v>43719</v>
      </c>
      <c r="C255" s="28" t="s">
        <v>13</v>
      </c>
    </row>
    <row r="256" spans="1:3" ht="13.5">
      <c r="A256" s="28">
        <v>255</v>
      </c>
      <c r="B256" s="29">
        <v>43720</v>
      </c>
      <c r="C256" s="28" t="s">
        <v>45</v>
      </c>
    </row>
    <row r="257" spans="1:3" ht="13.5">
      <c r="A257" s="28">
        <v>256</v>
      </c>
      <c r="B257" s="29">
        <v>43721</v>
      </c>
      <c r="C257" s="28" t="s">
        <v>46</v>
      </c>
    </row>
    <row r="258" spans="1:3" ht="13.5">
      <c r="A258" s="28">
        <v>257</v>
      </c>
      <c r="B258" s="29">
        <v>43722</v>
      </c>
      <c r="C258" s="28" t="s">
        <v>42</v>
      </c>
    </row>
    <row r="259" spans="1:3" ht="13.5">
      <c r="A259" s="28">
        <v>258</v>
      </c>
      <c r="B259" s="29">
        <v>43723</v>
      </c>
      <c r="C259" s="28" t="s">
        <v>43</v>
      </c>
    </row>
    <row r="260" spans="1:3" ht="13.5">
      <c r="A260" s="28">
        <v>259</v>
      </c>
      <c r="B260" s="29">
        <v>43724</v>
      </c>
      <c r="C260" s="28" t="s">
        <v>11</v>
      </c>
    </row>
    <row r="261" spans="1:3" ht="13.5">
      <c r="A261" s="28">
        <v>260</v>
      </c>
      <c r="B261" s="29">
        <v>43725</v>
      </c>
      <c r="C261" s="28" t="s">
        <v>12</v>
      </c>
    </row>
    <row r="262" spans="1:3" ht="13.5">
      <c r="A262" s="28">
        <v>261</v>
      </c>
      <c r="B262" s="29">
        <v>43726</v>
      </c>
      <c r="C262" s="28" t="s">
        <v>44</v>
      </c>
    </row>
    <row r="263" spans="1:3" ht="13.5">
      <c r="A263" s="28">
        <v>262</v>
      </c>
      <c r="B263" s="29">
        <v>43727</v>
      </c>
      <c r="C263" s="28" t="s">
        <v>13</v>
      </c>
    </row>
    <row r="264" spans="1:3" ht="13.5">
      <c r="A264" s="28">
        <v>263</v>
      </c>
      <c r="B264" s="29">
        <v>43728</v>
      </c>
      <c r="C264" s="28" t="s">
        <v>45</v>
      </c>
    </row>
    <row r="265" spans="1:3" ht="13.5">
      <c r="A265" s="28">
        <v>264</v>
      </c>
      <c r="B265" s="29">
        <v>43729</v>
      </c>
      <c r="C265" s="28" t="s">
        <v>46</v>
      </c>
    </row>
    <row r="266" spans="1:3" ht="13.5">
      <c r="A266" s="28">
        <v>265</v>
      </c>
      <c r="B266" s="29">
        <v>43730</v>
      </c>
      <c r="C266" s="28" t="s">
        <v>42</v>
      </c>
    </row>
    <row r="267" spans="1:3" ht="13.5">
      <c r="A267" s="28">
        <v>266</v>
      </c>
      <c r="B267" s="29">
        <v>43731</v>
      </c>
      <c r="C267" s="28" t="s">
        <v>43</v>
      </c>
    </row>
    <row r="268" spans="1:3" ht="13.5">
      <c r="A268" s="28">
        <v>267</v>
      </c>
      <c r="B268" s="29">
        <v>43732</v>
      </c>
      <c r="C268" s="28" t="s">
        <v>47</v>
      </c>
    </row>
    <row r="269" spans="1:3" ht="13.5">
      <c r="A269" s="28">
        <v>268</v>
      </c>
      <c r="B269" s="29">
        <v>43733</v>
      </c>
      <c r="C269" s="28" t="s">
        <v>12</v>
      </c>
    </row>
    <row r="270" spans="1:3" ht="13.5">
      <c r="A270" s="28">
        <v>269</v>
      </c>
      <c r="B270" s="29">
        <v>43734</v>
      </c>
      <c r="C270" s="28" t="s">
        <v>44</v>
      </c>
    </row>
    <row r="271" spans="1:3" ht="13.5">
      <c r="A271" s="28">
        <v>270</v>
      </c>
      <c r="B271" s="29">
        <v>43735</v>
      </c>
      <c r="C271" s="28" t="s">
        <v>13</v>
      </c>
    </row>
    <row r="272" spans="1:3" ht="13.5">
      <c r="A272" s="28">
        <v>271</v>
      </c>
      <c r="B272" s="29">
        <v>43736</v>
      </c>
      <c r="C272" s="28" t="s">
        <v>45</v>
      </c>
    </row>
    <row r="273" spans="1:3" ht="13.5">
      <c r="A273" s="28">
        <v>272</v>
      </c>
      <c r="B273" s="29">
        <v>43737</v>
      </c>
      <c r="C273" s="28" t="s">
        <v>46</v>
      </c>
    </row>
    <row r="274" spans="1:3" ht="13.5">
      <c r="A274" s="28">
        <v>273</v>
      </c>
      <c r="B274" s="29">
        <v>43738</v>
      </c>
      <c r="C274" s="28" t="s">
        <v>42</v>
      </c>
    </row>
    <row r="275" spans="1:3" ht="13.5">
      <c r="A275" s="28">
        <v>274</v>
      </c>
      <c r="B275" s="29">
        <v>43739</v>
      </c>
      <c r="C275" s="28" t="s">
        <v>43</v>
      </c>
    </row>
    <row r="276" spans="1:3" ht="13.5">
      <c r="A276" s="28">
        <v>275</v>
      </c>
      <c r="B276" s="29">
        <v>43740</v>
      </c>
      <c r="C276" s="28" t="s">
        <v>42</v>
      </c>
    </row>
    <row r="277" spans="1:3" ht="13.5">
      <c r="A277" s="28">
        <v>276</v>
      </c>
      <c r="B277" s="29">
        <v>43741</v>
      </c>
      <c r="C277" s="28" t="s">
        <v>43</v>
      </c>
    </row>
    <row r="278" spans="1:3" ht="13.5">
      <c r="A278" s="28">
        <v>277</v>
      </c>
      <c r="B278" s="29">
        <v>43742</v>
      </c>
      <c r="C278" s="28" t="s">
        <v>11</v>
      </c>
    </row>
    <row r="279" spans="1:3" ht="13.5">
      <c r="A279" s="28">
        <v>278</v>
      </c>
      <c r="B279" s="29">
        <v>43743</v>
      </c>
      <c r="C279" s="28" t="s">
        <v>12</v>
      </c>
    </row>
    <row r="280" spans="1:3" ht="13.5">
      <c r="A280" s="28">
        <v>279</v>
      </c>
      <c r="B280" s="29">
        <v>43744</v>
      </c>
      <c r="C280" s="28" t="s">
        <v>44</v>
      </c>
    </row>
    <row r="281" spans="1:3" ht="13.5">
      <c r="A281" s="28">
        <v>280</v>
      </c>
      <c r="B281" s="29">
        <v>43745</v>
      </c>
      <c r="C281" s="28" t="s">
        <v>13</v>
      </c>
    </row>
    <row r="282" spans="1:3" ht="13.5">
      <c r="A282" s="28">
        <v>281</v>
      </c>
      <c r="B282" s="29">
        <v>43746</v>
      </c>
      <c r="C282" s="28" t="s">
        <v>45</v>
      </c>
    </row>
    <row r="283" spans="1:3" ht="13.5">
      <c r="A283" s="28">
        <v>282</v>
      </c>
      <c r="B283" s="29">
        <v>43747</v>
      </c>
      <c r="C283" s="28" t="s">
        <v>46</v>
      </c>
    </row>
    <row r="284" spans="1:3" ht="13.5">
      <c r="A284" s="28">
        <v>283</v>
      </c>
      <c r="B284" s="29">
        <v>43748</v>
      </c>
      <c r="C284" s="28" t="s">
        <v>42</v>
      </c>
    </row>
    <row r="285" spans="1:3" ht="13.5">
      <c r="A285" s="28">
        <v>284</v>
      </c>
      <c r="B285" s="29">
        <v>43749</v>
      </c>
      <c r="C285" s="28" t="s">
        <v>43</v>
      </c>
    </row>
    <row r="286" spans="1:3" ht="13.5">
      <c r="A286" s="28">
        <v>285</v>
      </c>
      <c r="B286" s="29">
        <v>43750</v>
      </c>
      <c r="C286" s="28" t="s">
        <v>11</v>
      </c>
    </row>
    <row r="287" spans="1:3" ht="13.5">
      <c r="A287" s="28">
        <v>286</v>
      </c>
      <c r="B287" s="29">
        <v>43751</v>
      </c>
      <c r="C287" s="28" t="s">
        <v>12</v>
      </c>
    </row>
    <row r="288" spans="1:3" ht="13.5">
      <c r="A288" s="28">
        <v>287</v>
      </c>
      <c r="B288" s="29">
        <v>43752</v>
      </c>
      <c r="C288" s="28" t="s">
        <v>44</v>
      </c>
    </row>
    <row r="289" spans="1:3" ht="13.5">
      <c r="A289" s="28">
        <v>288</v>
      </c>
      <c r="B289" s="29">
        <v>43753</v>
      </c>
      <c r="C289" s="28" t="s">
        <v>13</v>
      </c>
    </row>
    <row r="290" spans="1:3" ht="13.5">
      <c r="A290" s="28">
        <v>289</v>
      </c>
      <c r="B290" s="29">
        <v>43754</v>
      </c>
      <c r="C290" s="28" t="s">
        <v>45</v>
      </c>
    </row>
    <row r="291" spans="1:3" ht="13.5">
      <c r="A291" s="28">
        <v>290</v>
      </c>
      <c r="B291" s="29">
        <v>43755</v>
      </c>
      <c r="C291" s="28" t="s">
        <v>46</v>
      </c>
    </row>
    <row r="292" spans="1:3" ht="13.5">
      <c r="A292" s="28">
        <v>291</v>
      </c>
      <c r="B292" s="29">
        <v>43756</v>
      </c>
      <c r="C292" s="28" t="s">
        <v>42</v>
      </c>
    </row>
    <row r="293" spans="1:3" ht="13.5">
      <c r="A293" s="28">
        <v>292</v>
      </c>
      <c r="B293" s="29">
        <v>43757</v>
      </c>
      <c r="C293" s="28" t="s">
        <v>43</v>
      </c>
    </row>
    <row r="294" spans="1:3" ht="13.5">
      <c r="A294" s="28">
        <v>293</v>
      </c>
      <c r="B294" s="29">
        <v>43758</v>
      </c>
      <c r="C294" s="28" t="s">
        <v>11</v>
      </c>
    </row>
    <row r="295" spans="1:3" ht="13.5">
      <c r="A295" s="28">
        <v>294</v>
      </c>
      <c r="B295" s="29">
        <v>43759</v>
      </c>
      <c r="C295" s="28" t="s">
        <v>12</v>
      </c>
    </row>
    <row r="296" spans="1:3" ht="13.5">
      <c r="A296" s="28">
        <v>295</v>
      </c>
      <c r="B296" s="29">
        <v>43760</v>
      </c>
      <c r="C296" s="28" t="s">
        <v>44</v>
      </c>
    </row>
    <row r="297" spans="1:3" ht="13.5">
      <c r="A297" s="28">
        <v>296</v>
      </c>
      <c r="B297" s="29">
        <v>43761</v>
      </c>
      <c r="C297" s="28" t="s">
        <v>13</v>
      </c>
    </row>
    <row r="298" spans="1:3" ht="13.5">
      <c r="A298" s="28">
        <v>297</v>
      </c>
      <c r="B298" s="29">
        <v>43762</v>
      </c>
      <c r="C298" s="28" t="s">
        <v>45</v>
      </c>
    </row>
    <row r="299" spans="1:3" ht="13.5">
      <c r="A299" s="28">
        <v>298</v>
      </c>
      <c r="B299" s="29">
        <v>43763</v>
      </c>
      <c r="C299" s="28" t="s">
        <v>46</v>
      </c>
    </row>
    <row r="300" spans="1:3" ht="13.5">
      <c r="A300" s="28">
        <v>299</v>
      </c>
      <c r="B300" s="29">
        <v>43764</v>
      </c>
      <c r="C300" s="28" t="s">
        <v>42</v>
      </c>
    </row>
    <row r="301" spans="1:3" ht="13.5">
      <c r="A301" s="28">
        <v>300</v>
      </c>
      <c r="B301" s="29">
        <v>43765</v>
      </c>
      <c r="C301" s="28" t="s">
        <v>43</v>
      </c>
    </row>
    <row r="302" spans="1:3" ht="13.5">
      <c r="A302" s="28">
        <v>301</v>
      </c>
      <c r="B302" s="29">
        <v>43766</v>
      </c>
      <c r="C302" s="28" t="s">
        <v>47</v>
      </c>
    </row>
    <row r="303" spans="1:3" ht="13.5">
      <c r="A303" s="28">
        <v>302</v>
      </c>
      <c r="B303" s="29">
        <v>43767</v>
      </c>
      <c r="C303" s="28" t="s">
        <v>12</v>
      </c>
    </row>
    <row r="304" spans="1:3" ht="13.5">
      <c r="A304" s="28">
        <v>303</v>
      </c>
      <c r="B304" s="29">
        <v>43768</v>
      </c>
      <c r="C304" s="28" t="s">
        <v>44</v>
      </c>
    </row>
    <row r="305" spans="1:3" ht="13.5">
      <c r="A305" s="28">
        <v>304</v>
      </c>
      <c r="B305" s="29">
        <v>43769</v>
      </c>
      <c r="C305" s="28" t="s">
        <v>13</v>
      </c>
    </row>
    <row r="306" spans="1:3" ht="13.5">
      <c r="A306" s="28">
        <v>305</v>
      </c>
      <c r="B306" s="29">
        <v>43770</v>
      </c>
      <c r="C306" s="28" t="s">
        <v>45</v>
      </c>
    </row>
    <row r="307" spans="1:3" ht="13.5">
      <c r="A307" s="28">
        <v>306</v>
      </c>
      <c r="B307" s="29">
        <v>43771</v>
      </c>
      <c r="C307" s="28" t="s">
        <v>46</v>
      </c>
    </row>
    <row r="308" spans="1:3" ht="13.5">
      <c r="A308" s="28">
        <v>307</v>
      </c>
      <c r="B308" s="29">
        <v>43772</v>
      </c>
      <c r="C308" s="28" t="s">
        <v>42</v>
      </c>
    </row>
    <row r="309" spans="1:3" ht="13.5">
      <c r="A309" s="28">
        <v>308</v>
      </c>
      <c r="B309" s="29">
        <v>43773</v>
      </c>
      <c r="C309" s="28" t="s">
        <v>43</v>
      </c>
    </row>
    <row r="310" spans="1:3" ht="13.5">
      <c r="A310" s="28">
        <v>309</v>
      </c>
      <c r="B310" s="29">
        <v>43774</v>
      </c>
      <c r="C310" s="28" t="s">
        <v>42</v>
      </c>
    </row>
    <row r="311" spans="1:3" ht="13.5">
      <c r="A311" s="28">
        <v>310</v>
      </c>
      <c r="B311" s="29">
        <v>43775</v>
      </c>
      <c r="C311" s="28" t="s">
        <v>43</v>
      </c>
    </row>
    <row r="312" spans="1:3" ht="13.5">
      <c r="A312" s="28">
        <v>311</v>
      </c>
      <c r="B312" s="29">
        <v>43776</v>
      </c>
      <c r="C312" s="28" t="s">
        <v>11</v>
      </c>
    </row>
    <row r="313" spans="1:3" ht="13.5">
      <c r="A313" s="28">
        <v>312</v>
      </c>
      <c r="B313" s="29">
        <v>43777</v>
      </c>
      <c r="C313" s="28" t="s">
        <v>12</v>
      </c>
    </row>
    <row r="314" spans="1:3" ht="13.5">
      <c r="A314" s="28">
        <v>313</v>
      </c>
      <c r="B314" s="29">
        <v>43778</v>
      </c>
      <c r="C314" s="28" t="s">
        <v>44</v>
      </c>
    </row>
    <row r="315" spans="1:3" ht="13.5">
      <c r="A315" s="28">
        <v>314</v>
      </c>
      <c r="B315" s="29">
        <v>43779</v>
      </c>
      <c r="C315" s="28" t="s">
        <v>13</v>
      </c>
    </row>
    <row r="316" spans="1:3" ht="13.5">
      <c r="A316" s="28">
        <v>315</v>
      </c>
      <c r="B316" s="29">
        <v>43780</v>
      </c>
      <c r="C316" s="28" t="s">
        <v>45</v>
      </c>
    </row>
    <row r="317" spans="1:3" ht="13.5">
      <c r="A317" s="28">
        <v>316</v>
      </c>
      <c r="B317" s="29">
        <v>43781</v>
      </c>
      <c r="C317" s="28" t="s">
        <v>46</v>
      </c>
    </row>
    <row r="318" spans="1:3" ht="13.5">
      <c r="A318" s="28">
        <v>317</v>
      </c>
      <c r="B318" s="29">
        <v>43782</v>
      </c>
      <c r="C318" s="28" t="s">
        <v>42</v>
      </c>
    </row>
    <row r="319" spans="1:3" ht="13.5">
      <c r="A319" s="28">
        <v>318</v>
      </c>
      <c r="B319" s="29">
        <v>43783</v>
      </c>
      <c r="C319" s="28" t="s">
        <v>43</v>
      </c>
    </row>
    <row r="320" spans="1:3" ht="13.5">
      <c r="A320" s="28">
        <v>319</v>
      </c>
      <c r="B320" s="29">
        <v>43784</v>
      </c>
      <c r="C320" s="28" t="s">
        <v>11</v>
      </c>
    </row>
    <row r="321" spans="1:3" ht="13.5">
      <c r="A321" s="28">
        <v>320</v>
      </c>
      <c r="B321" s="29">
        <v>43785</v>
      </c>
      <c r="C321" s="28" t="s">
        <v>12</v>
      </c>
    </row>
    <row r="322" spans="1:3" ht="13.5">
      <c r="A322" s="28">
        <v>321</v>
      </c>
      <c r="B322" s="29">
        <v>43786</v>
      </c>
      <c r="C322" s="28" t="s">
        <v>44</v>
      </c>
    </row>
    <row r="323" spans="1:3" ht="13.5">
      <c r="A323" s="28">
        <v>322</v>
      </c>
      <c r="B323" s="29">
        <v>43787</v>
      </c>
      <c r="C323" s="28" t="s">
        <v>13</v>
      </c>
    </row>
    <row r="324" spans="1:3" ht="13.5">
      <c r="A324" s="28">
        <v>323</v>
      </c>
      <c r="B324" s="29">
        <v>43788</v>
      </c>
      <c r="C324" s="28" t="s">
        <v>45</v>
      </c>
    </row>
    <row r="325" spans="1:3" ht="13.5">
      <c r="A325" s="28">
        <v>324</v>
      </c>
      <c r="B325" s="29">
        <v>43789</v>
      </c>
      <c r="C325" s="28" t="s">
        <v>46</v>
      </c>
    </row>
    <row r="326" spans="1:3" ht="13.5">
      <c r="A326" s="28">
        <v>325</v>
      </c>
      <c r="B326" s="29">
        <v>43790</v>
      </c>
      <c r="C326" s="28" t="s">
        <v>42</v>
      </c>
    </row>
    <row r="327" spans="1:3" ht="13.5">
      <c r="A327" s="28">
        <v>326</v>
      </c>
      <c r="B327" s="29">
        <v>43791</v>
      </c>
      <c r="C327" s="28" t="s">
        <v>43</v>
      </c>
    </row>
    <row r="328" spans="1:3" ht="13.5">
      <c r="A328" s="28">
        <v>327</v>
      </c>
      <c r="B328" s="29">
        <v>43792</v>
      </c>
      <c r="C328" s="28" t="s">
        <v>11</v>
      </c>
    </row>
    <row r="329" spans="1:3" ht="13.5">
      <c r="A329" s="28">
        <v>328</v>
      </c>
      <c r="B329" s="29">
        <v>43793</v>
      </c>
      <c r="C329" s="28" t="s">
        <v>12</v>
      </c>
    </row>
    <row r="330" spans="1:3" ht="13.5">
      <c r="A330" s="28">
        <v>329</v>
      </c>
      <c r="B330" s="29">
        <v>43794</v>
      </c>
      <c r="C330" s="28" t="s">
        <v>44</v>
      </c>
    </row>
    <row r="331" spans="1:3" ht="13.5">
      <c r="A331" s="28">
        <v>330</v>
      </c>
      <c r="B331" s="29">
        <v>43795</v>
      </c>
      <c r="C331" s="28" t="s">
        <v>13</v>
      </c>
    </row>
    <row r="332" spans="1:3" ht="13.5">
      <c r="A332" s="28">
        <v>331</v>
      </c>
      <c r="B332" s="29">
        <v>43796</v>
      </c>
      <c r="C332" s="28" t="s">
        <v>45</v>
      </c>
    </row>
    <row r="333" spans="1:3" ht="13.5">
      <c r="A333" s="28">
        <v>332</v>
      </c>
      <c r="B333" s="29">
        <v>43797</v>
      </c>
      <c r="C333" s="28" t="s">
        <v>46</v>
      </c>
    </row>
    <row r="334" spans="1:3" ht="13.5">
      <c r="A334" s="28">
        <v>333</v>
      </c>
      <c r="B334" s="29">
        <v>43798</v>
      </c>
      <c r="C334" s="28" t="s">
        <v>42</v>
      </c>
    </row>
    <row r="335" spans="1:3" ht="13.5">
      <c r="A335" s="28">
        <v>334</v>
      </c>
      <c r="B335" s="29">
        <v>43799</v>
      </c>
      <c r="C335" s="28" t="s">
        <v>43</v>
      </c>
    </row>
    <row r="336" spans="1:3" ht="13.5">
      <c r="A336" s="28">
        <v>335</v>
      </c>
      <c r="B336" s="29">
        <v>43800</v>
      </c>
      <c r="C336" s="28" t="s">
        <v>47</v>
      </c>
    </row>
    <row r="337" spans="1:3" ht="13.5">
      <c r="A337" s="28">
        <v>336</v>
      </c>
      <c r="B337" s="29">
        <v>43801</v>
      </c>
      <c r="C337" s="28" t="s">
        <v>12</v>
      </c>
    </row>
    <row r="338" spans="1:3" ht="13.5">
      <c r="A338" s="28">
        <v>337</v>
      </c>
      <c r="B338" s="29">
        <v>43802</v>
      </c>
      <c r="C338" s="28" t="s">
        <v>44</v>
      </c>
    </row>
    <row r="339" spans="1:3" ht="13.5">
      <c r="A339" s="28">
        <v>338</v>
      </c>
      <c r="B339" s="29">
        <v>43803</v>
      </c>
      <c r="C339" s="28" t="s">
        <v>13</v>
      </c>
    </row>
    <row r="340" spans="1:3" ht="13.5">
      <c r="A340" s="28">
        <v>339</v>
      </c>
      <c r="B340" s="29">
        <v>43804</v>
      </c>
      <c r="C340" s="28" t="s">
        <v>45</v>
      </c>
    </row>
    <row r="341" spans="1:3" ht="13.5">
      <c r="A341" s="28">
        <v>340</v>
      </c>
      <c r="B341" s="29">
        <v>43805</v>
      </c>
      <c r="C341" s="28" t="s">
        <v>46</v>
      </c>
    </row>
    <row r="342" spans="1:3" ht="13.5">
      <c r="A342" s="28">
        <v>341</v>
      </c>
      <c r="B342" s="29">
        <v>43806</v>
      </c>
      <c r="C342" s="28" t="s">
        <v>42</v>
      </c>
    </row>
    <row r="343" spans="1:3" ht="13.5">
      <c r="A343" s="28">
        <v>342</v>
      </c>
      <c r="B343" s="29">
        <v>43807</v>
      </c>
      <c r="C343" s="28" t="s">
        <v>43</v>
      </c>
    </row>
    <row r="344" spans="1:3" ht="13.5">
      <c r="A344" s="28">
        <v>343</v>
      </c>
      <c r="B344" s="29">
        <v>43808</v>
      </c>
      <c r="C344" s="28" t="s">
        <v>42</v>
      </c>
    </row>
    <row r="345" spans="1:3" ht="13.5">
      <c r="A345" s="28">
        <v>344</v>
      </c>
      <c r="B345" s="29">
        <v>43809</v>
      </c>
      <c r="C345" s="28" t="s">
        <v>43</v>
      </c>
    </row>
    <row r="346" spans="1:3" ht="13.5">
      <c r="A346" s="28">
        <v>345</v>
      </c>
      <c r="B346" s="29">
        <v>43810</v>
      </c>
      <c r="C346" s="28" t="s">
        <v>11</v>
      </c>
    </row>
    <row r="347" spans="1:3" ht="13.5">
      <c r="A347" s="28">
        <v>346</v>
      </c>
      <c r="B347" s="29">
        <v>43811</v>
      </c>
      <c r="C347" s="28" t="s">
        <v>12</v>
      </c>
    </row>
    <row r="348" spans="1:3" ht="13.5">
      <c r="A348" s="28">
        <v>347</v>
      </c>
      <c r="B348" s="29">
        <v>43812</v>
      </c>
      <c r="C348" s="28" t="s">
        <v>44</v>
      </c>
    </row>
    <row r="349" spans="1:3" ht="13.5">
      <c r="A349" s="28">
        <v>348</v>
      </c>
      <c r="B349" s="29">
        <v>43813</v>
      </c>
      <c r="C349" s="28" t="s">
        <v>13</v>
      </c>
    </row>
    <row r="350" spans="1:3" ht="13.5">
      <c r="A350" s="28">
        <v>349</v>
      </c>
      <c r="B350" s="29">
        <v>43814</v>
      </c>
      <c r="C350" s="28" t="s">
        <v>45</v>
      </c>
    </row>
    <row r="351" spans="1:3" ht="13.5">
      <c r="A351" s="28">
        <v>350</v>
      </c>
      <c r="B351" s="29">
        <v>43815</v>
      </c>
      <c r="C351" s="28" t="s">
        <v>46</v>
      </c>
    </row>
    <row r="352" spans="1:3" ht="13.5">
      <c r="A352" s="28">
        <v>351</v>
      </c>
      <c r="B352" s="29">
        <v>43816</v>
      </c>
      <c r="C352" s="28" t="s">
        <v>42</v>
      </c>
    </row>
    <row r="353" spans="1:3" ht="13.5">
      <c r="A353" s="28">
        <v>352</v>
      </c>
      <c r="B353" s="29">
        <v>43817</v>
      </c>
      <c r="C353" s="28" t="s">
        <v>43</v>
      </c>
    </row>
    <row r="354" spans="1:3" ht="13.5">
      <c r="A354" s="28">
        <v>353</v>
      </c>
      <c r="B354" s="29">
        <v>43818</v>
      </c>
      <c r="C354" s="28" t="s">
        <v>11</v>
      </c>
    </row>
    <row r="355" spans="1:3" ht="13.5">
      <c r="A355" s="28">
        <v>354</v>
      </c>
      <c r="B355" s="29">
        <v>43819</v>
      </c>
      <c r="C355" s="28" t="s">
        <v>12</v>
      </c>
    </row>
    <row r="356" spans="1:3" ht="13.5">
      <c r="A356" s="28">
        <v>355</v>
      </c>
      <c r="B356" s="29">
        <v>43820</v>
      </c>
      <c r="C356" s="28" t="s">
        <v>44</v>
      </c>
    </row>
    <row r="357" spans="1:3" ht="13.5">
      <c r="A357" s="28">
        <v>356</v>
      </c>
      <c r="B357" s="29">
        <v>43821</v>
      </c>
      <c r="C357" s="28" t="s">
        <v>13</v>
      </c>
    </row>
    <row r="358" spans="1:3" ht="13.5">
      <c r="A358" s="28">
        <v>357</v>
      </c>
      <c r="B358" s="29">
        <v>43822</v>
      </c>
      <c r="C358" s="28" t="s">
        <v>45</v>
      </c>
    </row>
    <row r="359" spans="1:3" ht="13.5">
      <c r="A359" s="28">
        <v>358</v>
      </c>
      <c r="B359" s="29">
        <v>43823</v>
      </c>
      <c r="C359" s="28" t="s">
        <v>46</v>
      </c>
    </row>
    <row r="360" spans="1:3" ht="13.5">
      <c r="A360" s="28">
        <v>359</v>
      </c>
      <c r="B360" s="29">
        <v>43824</v>
      </c>
      <c r="C360" s="28" t="s">
        <v>42</v>
      </c>
    </row>
    <row r="361" spans="1:3" ht="13.5">
      <c r="A361" s="28">
        <v>360</v>
      </c>
      <c r="B361" s="29">
        <v>43825</v>
      </c>
      <c r="C361" s="28" t="s">
        <v>43</v>
      </c>
    </row>
    <row r="362" spans="1:3" ht="13.5">
      <c r="A362" s="28">
        <v>361</v>
      </c>
      <c r="B362" s="29">
        <v>43826</v>
      </c>
      <c r="C362" s="28" t="s">
        <v>11</v>
      </c>
    </row>
    <row r="363" spans="1:3" ht="13.5">
      <c r="A363" s="28">
        <v>362</v>
      </c>
      <c r="B363" s="29">
        <v>43827</v>
      </c>
      <c r="C363" s="28" t="s">
        <v>12</v>
      </c>
    </row>
    <row r="364" spans="1:3" ht="13.5">
      <c r="A364" s="28">
        <v>363</v>
      </c>
      <c r="B364" s="29">
        <v>43828</v>
      </c>
      <c r="C364" s="28" t="s">
        <v>44</v>
      </c>
    </row>
    <row r="365" spans="1:3" ht="13.5">
      <c r="A365" s="28">
        <v>364</v>
      </c>
      <c r="B365" s="29">
        <v>43829</v>
      </c>
      <c r="C365" s="28" t="s">
        <v>13</v>
      </c>
    </row>
    <row r="366" spans="1:3" ht="13.5">
      <c r="A366" s="28">
        <v>365</v>
      </c>
      <c r="B366" s="29">
        <v>43830</v>
      </c>
      <c r="C366" s="28" t="s">
        <v>45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61"/>
  <sheetViews>
    <sheetView showGridLines="0" zoomScalePageLayoutView="0" workbookViewId="0" topLeftCell="A10">
      <selection activeCell="J2" sqref="J2:Q2"/>
    </sheetView>
  </sheetViews>
  <sheetFormatPr defaultColWidth="9.140625" defaultRowHeight="12.75"/>
  <cols>
    <col min="1" max="1" width="2.140625" style="1" customWidth="1"/>
    <col min="2" max="8" width="4.7109375" style="1" customWidth="1"/>
    <col min="9" max="9" width="1.28515625" style="1" customWidth="1"/>
    <col min="10" max="10" width="3.7109375" style="1" customWidth="1"/>
    <col min="11" max="11" width="3.7109375" style="2" customWidth="1"/>
    <col min="12" max="12" width="29.28125" style="1" customWidth="1"/>
    <col min="13" max="14" width="0.9921875" style="1" customWidth="1"/>
    <col min="15" max="15" width="4.28125" style="1" customWidth="1"/>
    <col min="16" max="16" width="37.421875" style="1" customWidth="1"/>
    <col min="17" max="17" width="0.9921875" style="1" customWidth="1"/>
    <col min="18" max="19" width="9.140625" style="1" customWidth="1"/>
    <col min="20" max="20" width="9.7109375" style="1" bestFit="1" customWidth="1"/>
    <col min="21" max="16384" width="9.140625" style="1" customWidth="1"/>
  </cols>
  <sheetData>
    <row r="1" ht="9.75" customHeight="1" thickBot="1"/>
    <row r="2" spans="2:20" ht="18" customHeight="1" thickBot="1">
      <c r="B2" s="110" t="s">
        <v>8</v>
      </c>
      <c r="C2" s="110"/>
      <c r="D2" s="125">
        <v>44199</v>
      </c>
      <c r="E2" s="126"/>
      <c r="F2" s="127"/>
      <c r="G2" s="30"/>
      <c r="H2" s="30"/>
      <c r="I2" s="30" t="str">
        <f>Setup!C2</f>
        <v>Show minutes</v>
      </c>
      <c r="J2" s="117" t="s">
        <v>9</v>
      </c>
      <c r="K2" s="117"/>
      <c r="L2" s="117"/>
      <c r="M2" s="117"/>
      <c r="N2" s="117"/>
      <c r="O2" s="117"/>
      <c r="P2" s="117"/>
      <c r="Q2" s="117"/>
      <c r="R2" s="7"/>
      <c r="S2" s="7"/>
      <c r="T2" s="7"/>
    </row>
    <row r="3" ht="14.25" thickBot="1"/>
    <row r="4" spans="2:17" ht="15" customHeight="1">
      <c r="B4" s="95">
        <f>D2+G2</f>
        <v>44199</v>
      </c>
      <c r="C4" s="96"/>
      <c r="D4" s="74" t="str">
        <f>TEXT(WEEKDAY(D2,1),"dddd")</f>
        <v>Sunday</v>
      </c>
      <c r="J4" s="3" t="s">
        <v>5</v>
      </c>
      <c r="K4" s="9"/>
      <c r="L4" s="4"/>
      <c r="O4" s="118" t="e">
        <f>VLOOKUP(D2,Quotes!B2:C366,2,FALSE)</f>
        <v>#N/A</v>
      </c>
      <c r="P4" s="118"/>
      <c r="Q4" s="118"/>
    </row>
    <row r="5" spans="2:17" ht="15" customHeight="1">
      <c r="B5" s="97"/>
      <c r="C5" s="98"/>
      <c r="D5" s="75">
        <f>IF(ISNA(VLOOKUP(D2,Setup!K5:L57,2,FALSE)),"",VLOOKUP(D2,Setup!K5:L57,2,FALSE))</f>
      </c>
      <c r="J5" s="111" t="str">
        <f>IF(ISERROR(MATCH(B4,Setup!$O$5:$O$24,0)),"",INDEX(Setup!$P$5:$P$24,MATCH(Planner!B4,Setup!$O$5:$O$24,0)))</f>
        <v>Mom's Birthday</v>
      </c>
      <c r="K5" s="112"/>
      <c r="L5" s="113"/>
      <c r="O5" s="118"/>
      <c r="P5" s="118"/>
      <c r="Q5" s="118"/>
    </row>
    <row r="6" spans="2:17" ht="15" customHeight="1">
      <c r="B6" s="99"/>
      <c r="C6" s="100"/>
      <c r="D6" s="74" t="str">
        <f>"Week "&amp;WEEKNUM(D2,1)</f>
        <v>Week 2</v>
      </c>
      <c r="J6" s="111">
        <f ca="1">IF(ISERROR(MATCH(B4,OFFSET(Setup!$O$5:$O$24,MATCH(B4,Setup!$O$5:$O$24,0),0),0)+MATCH(B4,Setup!$O$5:$O$24,0)),"",INDEX(Setup!$P$5:$P$24,MATCH(B4,OFFSET(Setup!$O$5:$O$24,MATCH(B4,Setup!$O$5:$O$24,0),0),0)+MATCH(B4,Setup!$O$5:$O$24,0)))</f>
      </c>
      <c r="K6" s="112"/>
      <c r="L6" s="113"/>
      <c r="O6" s="118"/>
      <c r="P6" s="118"/>
      <c r="Q6" s="118"/>
    </row>
    <row r="7" spans="2:17" ht="15" customHeight="1" thickBot="1">
      <c r="B7" s="101" t="str">
        <f>TEXT(D2,"MMM YY")</f>
        <v>Jan 21</v>
      </c>
      <c r="C7" s="102"/>
      <c r="D7" s="74"/>
      <c r="J7" s="114">
        <f ca="1">IF(ISERROR(MATCH(B4,OFFSET(Setup!$O$5:$O$24,MATCH(B4,OFFSET(Setup!$O$5:$O$24,MATCH(B4,Setup!$O$5:$O$24,0),0),0)+MATCH(B4,Setup!$O$5:$O$24,0),0),0)+MATCH(B4,OFFSET(Setup!$O$5:$O$24,MATCH(B4,Setup!$O$5:$O$24,0),0),0)+MATCH(B4,Setup!$O$5:$O$24,0)),"",INDEX(Setup!$P$5:$P$24,MATCH(B4,OFFSET(Setup!$O$5:$O$24,MATCH(B4,OFFSET(Setup!$O$5:$O$24,MATCH(B4,Setup!$O$5:$O$24,0),0),0)+MATCH(B4,Setup!$O$5:$O$24,0),0),0)+MATCH(B4,OFFSET(Setup!$O$5:$O$24,MATCH(B4,Setup!$O$5:$O$24,0),0),0)+MATCH(B4,Setup!$O$5:$O$24,0)))</f>
      </c>
      <c r="K7" s="115"/>
      <c r="L7" s="116"/>
      <c r="O7" s="118"/>
      <c r="P7" s="118"/>
      <c r="Q7" s="118"/>
    </row>
    <row r="8" spans="2:12" ht="6" customHeight="1">
      <c r="B8" s="10"/>
      <c r="C8" s="10"/>
      <c r="L8" s="6"/>
    </row>
    <row r="9" spans="2:17" ht="15" customHeight="1" thickBot="1">
      <c r="B9" s="25" t="s">
        <v>15</v>
      </c>
      <c r="C9" s="25" t="s">
        <v>16</v>
      </c>
      <c r="D9" s="25" t="s">
        <v>17</v>
      </c>
      <c r="E9" s="25" t="s">
        <v>18</v>
      </c>
      <c r="F9" s="25" t="s">
        <v>19</v>
      </c>
      <c r="G9" s="25" t="s">
        <v>20</v>
      </c>
      <c r="H9" s="25" t="s">
        <v>21</v>
      </c>
      <c r="J9" s="15" t="s">
        <v>3</v>
      </c>
      <c r="K9" s="16"/>
      <c r="L9" s="15"/>
      <c r="M9" s="18"/>
      <c r="N9" s="15"/>
      <c r="O9" s="15" t="s">
        <v>4</v>
      </c>
      <c r="P9" s="15"/>
      <c r="Q9" s="15"/>
    </row>
    <row r="10" spans="2:17" ht="15" customHeight="1">
      <c r="B10" s="19">
        <f>IF(WEEKDAY(DATE(YEAR($D$2),MONTH($D$2),1))=1,1,"")</f>
      </c>
      <c r="C10" s="8">
        <f>IF(B10&lt;&gt;"",B10+1,IF(WEEKDAY(DATE(YEAR($D$2),MONTH($D$2),1))=2,1,""))</f>
      </c>
      <c r="D10" s="8">
        <f>IF(C10&lt;&gt;"",C10+1,IF(WEEKDAY(DATE(YEAR($D$2),MONTH($D$2),1))=3,1,""))</f>
      </c>
      <c r="E10" s="8">
        <f>IF(D10&lt;&gt;"",D10+1,IF(WEEKDAY(DATE(YEAR($D$2),MONTH($D$2),1))=4,1,""))</f>
      </c>
      <c r="F10" s="8">
        <f>IF(E10&lt;&gt;"",E10+1,IF(WEEKDAY(DATE(YEAR($D$2),MONTH($D$2),1))=5,1,""))</f>
      </c>
      <c r="G10" s="8">
        <f>IF(F10&lt;&gt;"",F10+1,IF(WEEKDAY(DATE(YEAR($D$2),MONTH($D$2),1))=6,1,""))</f>
        <v>1</v>
      </c>
      <c r="H10" s="20">
        <f>IF(G10&lt;&gt;"",G10+1,IF(WEEKDAY(DATE(YEAR($D$2),MONTH($D$2),1))=7,1,""))</f>
        <v>2</v>
      </c>
      <c r="J10" s="76">
        <f>VLOOKUP(ROW(J1),Setup!$B$4:$D$99,2,FALSE)</f>
        <v>7</v>
      </c>
      <c r="K10" s="77" t="str">
        <f>VLOOKUP(ROW(K1),Setup!$B$4:$D$99,3,FALSE)</f>
        <v>00</v>
      </c>
      <c r="L10" s="37"/>
      <c r="M10" s="46"/>
      <c r="N10" s="37"/>
      <c r="O10" s="47"/>
      <c r="P10" s="41"/>
      <c r="Q10" s="46"/>
    </row>
    <row r="11" spans="2:20" ht="15" customHeight="1">
      <c r="B11" s="19">
        <f>H10+1</f>
        <v>3</v>
      </c>
      <c r="C11" s="8">
        <f aca="true" t="shared" si="0" ref="C11:H13">B11+1</f>
        <v>4</v>
      </c>
      <c r="D11" s="8">
        <f t="shared" si="0"/>
        <v>5</v>
      </c>
      <c r="E11" s="8">
        <f t="shared" si="0"/>
        <v>6</v>
      </c>
      <c r="F11" s="8">
        <f t="shared" si="0"/>
        <v>7</v>
      </c>
      <c r="G11" s="8">
        <f t="shared" si="0"/>
        <v>8</v>
      </c>
      <c r="H11" s="20">
        <f t="shared" si="0"/>
        <v>9</v>
      </c>
      <c r="J11" s="76">
        <f>IF(VLOOKUP(ROW(J1)+1,Setup!$B$4:$D$99,2,FALSE)=0,"",VLOOKUP(ROW(J1)+1,Setup!$B$4:$D$99,2,FALSE))</f>
      </c>
      <c r="K11" s="77">
        <f>VLOOKUP(ROW(K2),Setup!$B$4:$D$99,3,FALSE)</f>
        <v>15</v>
      </c>
      <c r="L11" s="43"/>
      <c r="M11" s="46"/>
      <c r="N11" s="37"/>
      <c r="O11" s="48"/>
      <c r="P11" s="41"/>
      <c r="Q11" s="46"/>
      <c r="S11" s="14"/>
      <c r="T11" s="14"/>
    </row>
    <row r="12" spans="2:21" ht="15" customHeight="1">
      <c r="B12" s="19">
        <f>H11+1</f>
        <v>10</v>
      </c>
      <c r="C12" s="8">
        <f t="shared" si="0"/>
        <v>11</v>
      </c>
      <c r="D12" s="8">
        <f t="shared" si="0"/>
        <v>12</v>
      </c>
      <c r="E12" s="8">
        <f t="shared" si="0"/>
        <v>13</v>
      </c>
      <c r="F12" s="8">
        <f t="shared" si="0"/>
        <v>14</v>
      </c>
      <c r="G12" s="8">
        <f t="shared" si="0"/>
        <v>15</v>
      </c>
      <c r="H12" s="20">
        <f t="shared" si="0"/>
        <v>16</v>
      </c>
      <c r="J12" s="76">
        <f>IF(VLOOKUP(ROW(J2)+1,Setup!$B$4:$D$99,2,FALSE)=0,"",VLOOKUP(ROW(J2)+1,Setup!$B$4:$D$99,2,FALSE))</f>
      </c>
      <c r="K12" s="77">
        <f>VLOOKUP(ROW(K3),Setup!$B$4:$D$99,3,FALSE)</f>
        <v>30</v>
      </c>
      <c r="L12" s="43"/>
      <c r="M12" s="46"/>
      <c r="N12" s="37"/>
      <c r="O12" s="48"/>
      <c r="P12" s="41"/>
      <c r="Q12" s="46"/>
      <c r="R12" s="11"/>
      <c r="S12" s="14"/>
      <c r="T12" s="14"/>
      <c r="U12" s="11"/>
    </row>
    <row r="13" spans="2:20" ht="15" customHeight="1">
      <c r="B13" s="19">
        <f>H12+1</f>
        <v>17</v>
      </c>
      <c r="C13" s="8">
        <f t="shared" si="0"/>
        <v>18</v>
      </c>
      <c r="D13" s="8">
        <f t="shared" si="0"/>
        <v>19</v>
      </c>
      <c r="E13" s="8">
        <f t="shared" si="0"/>
        <v>20</v>
      </c>
      <c r="F13" s="8">
        <f t="shared" si="0"/>
        <v>21</v>
      </c>
      <c r="G13" s="8">
        <f t="shared" si="0"/>
        <v>22</v>
      </c>
      <c r="H13" s="20">
        <f t="shared" si="0"/>
        <v>23</v>
      </c>
      <c r="J13" s="76">
        <f>IF(VLOOKUP(ROW(J3)+1,Setup!$B$4:$D$99,2,FALSE)=0,"",VLOOKUP(ROW(J3)+1,Setup!$B$4:$D$99,2,FALSE))</f>
      </c>
      <c r="K13" s="77">
        <f>VLOOKUP(ROW(K4),Setup!$B$4:$D$99,3,FALSE)</f>
        <v>45</v>
      </c>
      <c r="L13" s="43"/>
      <c r="M13" s="46"/>
      <c r="N13" s="37"/>
      <c r="O13" s="48"/>
      <c r="P13" s="41"/>
      <c r="Q13" s="46"/>
      <c r="S13" s="14"/>
      <c r="T13" s="14"/>
    </row>
    <row r="14" spans="2:20" ht="15" customHeight="1">
      <c r="B14" s="19">
        <f>IF(H13&lt;&gt;"",IF(DAY(EOMONTH(DATE(YEAR($D$2),MONTH($D$2),1),0))=H13,"",H13+1),"")</f>
        <v>24</v>
      </c>
      <c r="C14" s="8">
        <f aca="true" t="shared" si="1" ref="C14:H14">IF(B14&lt;&gt;"",IF(DAY(EOMONTH(DATE(YEAR($D$2),MONTH($D$2),1),0))=B14,"",B14+1),"")</f>
        <v>25</v>
      </c>
      <c r="D14" s="8">
        <f t="shared" si="1"/>
        <v>26</v>
      </c>
      <c r="E14" s="8">
        <f t="shared" si="1"/>
        <v>27</v>
      </c>
      <c r="F14" s="8">
        <f t="shared" si="1"/>
        <v>28</v>
      </c>
      <c r="G14" s="8">
        <f t="shared" si="1"/>
        <v>29</v>
      </c>
      <c r="H14" s="20">
        <f t="shared" si="1"/>
        <v>30</v>
      </c>
      <c r="J14" s="76">
        <f>IF(VLOOKUP(ROW(J4)+1,Setup!$B$4:$D$99,2,FALSE)=0,"",VLOOKUP(ROW(J4)+1,Setup!$B$4:$D$99,2,FALSE))</f>
        <v>8</v>
      </c>
      <c r="K14" s="77" t="str">
        <f>VLOOKUP(ROW(K5),Setup!$B$4:$D$99,3,FALSE)</f>
        <v>00</v>
      </c>
      <c r="L14" s="43"/>
      <c r="M14" s="46"/>
      <c r="N14" s="37"/>
      <c r="O14" s="48"/>
      <c r="P14" s="41"/>
      <c r="Q14" s="46"/>
      <c r="S14" s="14"/>
      <c r="T14" s="14"/>
    </row>
    <row r="15" spans="2:20" ht="15" customHeight="1">
      <c r="B15" s="21">
        <f>IF(H14&lt;&gt;"",IF(DAY(EOMONTH(DATE(YEAR($D$2),MONTH($D$2),1),0))=H14,"",H14+1),"")</f>
        <v>31</v>
      </c>
      <c r="C15" s="22">
        <f>IF(B15&lt;&gt;"",IF(DAY(EOMONTH(DATE(YEAR($D$2),MONTH($D$2),1),0))=B15,"",B15+1),"")</f>
      </c>
      <c r="D15" s="22"/>
      <c r="E15" s="23"/>
      <c r="F15" s="23"/>
      <c r="G15" s="23"/>
      <c r="H15" s="24"/>
      <c r="J15" s="76">
        <f>IF(VLOOKUP(ROW(J5)+1,Setup!$B$4:$D$99,2,FALSE)=0,"",VLOOKUP(ROW(J5)+1,Setup!$B$4:$D$99,2,FALSE))</f>
      </c>
      <c r="K15" s="77">
        <f>VLOOKUP(ROW(K6),Setup!$B$4:$D$99,3,FALSE)</f>
        <v>15</v>
      </c>
      <c r="L15" s="43"/>
      <c r="M15" s="46"/>
      <c r="N15" s="37"/>
      <c r="O15" s="48"/>
      <c r="P15" s="41"/>
      <c r="Q15" s="46"/>
      <c r="S15" s="14"/>
      <c r="T15" s="14"/>
    </row>
    <row r="16" spans="10:20" ht="15" customHeight="1">
      <c r="J16" s="76">
        <f>IF(VLOOKUP(ROW(J6)+1,Setup!$B$4:$D$99,2,FALSE)=0,"",VLOOKUP(ROW(J6)+1,Setup!$B$4:$D$99,2,FALSE))</f>
      </c>
      <c r="K16" s="77">
        <f>VLOOKUP(ROW(K7),Setup!$B$4:$D$99,3,FALSE)</f>
        <v>30</v>
      </c>
      <c r="L16" s="43"/>
      <c r="M16" s="46"/>
      <c r="N16" s="37"/>
      <c r="O16" s="48"/>
      <c r="P16" s="41"/>
      <c r="Q16" s="46"/>
      <c r="S16" s="14"/>
      <c r="T16" s="14"/>
    </row>
    <row r="17" spans="2:20" ht="15" customHeight="1" thickBot="1">
      <c r="B17" s="17" t="s">
        <v>14</v>
      </c>
      <c r="C17" s="15" t="s">
        <v>1</v>
      </c>
      <c r="D17" s="109" t="s">
        <v>2</v>
      </c>
      <c r="E17" s="109"/>
      <c r="F17" s="109"/>
      <c r="G17" s="109"/>
      <c r="H17" s="109"/>
      <c r="J17" s="76">
        <f>IF(VLOOKUP(ROW(J7)+1,Setup!$B$4:$D$99,2,FALSE)=0,"",VLOOKUP(ROW(J7)+1,Setup!$B$4:$D$99,2,FALSE))</f>
      </c>
      <c r="K17" s="77">
        <f>VLOOKUP(ROW(K8),Setup!$B$4:$D$99,3,FALSE)</f>
        <v>45</v>
      </c>
      <c r="L17" s="43"/>
      <c r="M17" s="46"/>
      <c r="N17" s="37"/>
      <c r="O17" s="48"/>
      <c r="P17" s="41"/>
      <c r="Q17" s="46"/>
      <c r="S17" s="14"/>
      <c r="T17" s="14"/>
    </row>
    <row r="18" spans="2:20" ht="15" customHeight="1">
      <c r="B18" s="31"/>
      <c r="C18" s="32"/>
      <c r="D18" s="103"/>
      <c r="E18" s="104"/>
      <c r="F18" s="104"/>
      <c r="G18" s="104"/>
      <c r="H18" s="105"/>
      <c r="J18" s="76">
        <f>IF(VLOOKUP(ROW(J8)+1,Setup!$B$4:$D$99,2,FALSE)=0,"",VLOOKUP(ROW(J8)+1,Setup!$B$4:$D$99,2,FALSE))</f>
        <v>9</v>
      </c>
      <c r="K18" s="77" t="str">
        <f>VLOOKUP(ROW(K9),Setup!$B$4:$D$99,3,FALSE)</f>
        <v>00</v>
      </c>
      <c r="L18" s="43"/>
      <c r="M18" s="46"/>
      <c r="N18" s="37"/>
      <c r="O18" s="48"/>
      <c r="P18" s="41"/>
      <c r="Q18" s="46"/>
      <c r="S18" s="14"/>
      <c r="T18" s="14"/>
    </row>
    <row r="19" spans="2:20" ht="15" customHeight="1">
      <c r="B19" s="33"/>
      <c r="C19" s="34"/>
      <c r="D19" s="106"/>
      <c r="E19" s="107"/>
      <c r="F19" s="107"/>
      <c r="G19" s="107"/>
      <c r="H19" s="108"/>
      <c r="J19" s="76">
        <f>IF(VLOOKUP(ROW(J9)+1,Setup!$B$4:$D$99,2,FALSE)=0,"",VLOOKUP(ROW(J9)+1,Setup!$B$4:$D$99,2,FALSE))</f>
      </c>
      <c r="K19" s="77">
        <f>VLOOKUP(ROW(K10),Setup!$B$4:$D$99,3,FALSE)</f>
        <v>15</v>
      </c>
      <c r="L19" s="43"/>
      <c r="M19" s="46"/>
      <c r="N19" s="37"/>
      <c r="O19" s="48"/>
      <c r="P19" s="41"/>
      <c r="Q19" s="46"/>
      <c r="S19" s="14"/>
      <c r="T19" s="14"/>
    </row>
    <row r="20" spans="2:20" ht="15" customHeight="1">
      <c r="B20" s="33"/>
      <c r="C20" s="34"/>
      <c r="D20" s="106"/>
      <c r="E20" s="107"/>
      <c r="F20" s="107"/>
      <c r="G20" s="107"/>
      <c r="H20" s="108"/>
      <c r="J20" s="76">
        <f>IF(VLOOKUP(ROW(J10)+1,Setup!$B$4:$D$99,2,FALSE)=0,"",VLOOKUP(ROW(J10)+1,Setup!$B$4:$D$99,2,FALSE))</f>
      </c>
      <c r="K20" s="77">
        <f>VLOOKUP(ROW(K11),Setup!$B$4:$D$99,3,FALSE)</f>
        <v>30</v>
      </c>
      <c r="L20" s="43"/>
      <c r="M20" s="46"/>
      <c r="N20" s="37"/>
      <c r="O20" s="48"/>
      <c r="P20" s="41"/>
      <c r="Q20" s="46"/>
      <c r="S20" s="14"/>
      <c r="T20" s="14"/>
    </row>
    <row r="21" spans="2:20" ht="15" customHeight="1">
      <c r="B21" s="33"/>
      <c r="C21" s="34"/>
      <c r="D21" s="106"/>
      <c r="E21" s="107"/>
      <c r="F21" s="107"/>
      <c r="G21" s="107"/>
      <c r="H21" s="108"/>
      <c r="J21" s="76">
        <f>IF(VLOOKUP(ROW(J11)+1,Setup!$B$4:$D$99,2,FALSE)=0,"",VLOOKUP(ROW(J11)+1,Setup!$B$4:$D$99,2,FALSE))</f>
      </c>
      <c r="K21" s="77">
        <f>VLOOKUP(ROW(K12),Setup!$B$4:$D$99,3,FALSE)</f>
        <v>45</v>
      </c>
      <c r="L21" s="43"/>
      <c r="M21" s="46"/>
      <c r="N21" s="37"/>
      <c r="O21" s="48"/>
      <c r="P21" s="41"/>
      <c r="Q21" s="46"/>
      <c r="S21" s="14"/>
      <c r="T21" s="14"/>
    </row>
    <row r="22" spans="2:20" ht="15" customHeight="1">
      <c r="B22" s="33"/>
      <c r="C22" s="34"/>
      <c r="D22" s="106"/>
      <c r="E22" s="107"/>
      <c r="F22" s="107"/>
      <c r="G22" s="107"/>
      <c r="H22" s="108"/>
      <c r="J22" s="76">
        <f>IF(VLOOKUP(ROW(J12)+1,Setup!$B$4:$D$99,2,FALSE)=0,"",VLOOKUP(ROW(J12)+1,Setup!$B$4:$D$99,2,FALSE))</f>
        <v>10</v>
      </c>
      <c r="K22" s="77" t="str">
        <f>VLOOKUP(ROW(K13),Setup!$B$4:$D$99,3,FALSE)</f>
        <v>00</v>
      </c>
      <c r="L22" s="43"/>
      <c r="M22" s="46"/>
      <c r="N22" s="37"/>
      <c r="O22" s="48"/>
      <c r="P22" s="41"/>
      <c r="Q22" s="46"/>
      <c r="S22" s="14"/>
      <c r="T22" s="14"/>
    </row>
    <row r="23" spans="2:20" ht="15" customHeight="1">
      <c r="B23" s="33"/>
      <c r="C23" s="34"/>
      <c r="D23" s="106"/>
      <c r="E23" s="107"/>
      <c r="F23" s="107"/>
      <c r="G23" s="107"/>
      <c r="H23" s="108"/>
      <c r="J23" s="76">
        <f>IF(VLOOKUP(ROW(J13)+1,Setup!$B$4:$D$99,2,FALSE)=0,"",VLOOKUP(ROW(J13)+1,Setup!$B$4:$D$99,2,FALSE))</f>
      </c>
      <c r="K23" s="77">
        <f>VLOOKUP(ROW(K14),Setup!$B$4:$D$99,3,FALSE)</f>
        <v>15</v>
      </c>
      <c r="L23" s="43"/>
      <c r="M23" s="46"/>
      <c r="N23" s="37"/>
      <c r="O23" s="48"/>
      <c r="P23" s="41"/>
      <c r="Q23" s="46"/>
      <c r="S23" s="14"/>
      <c r="T23" s="14"/>
    </row>
    <row r="24" spans="2:20" ht="15" customHeight="1">
      <c r="B24" s="33"/>
      <c r="C24" s="34"/>
      <c r="D24" s="106"/>
      <c r="E24" s="107"/>
      <c r="F24" s="107"/>
      <c r="G24" s="107"/>
      <c r="H24" s="108"/>
      <c r="J24" s="76">
        <f>IF(VLOOKUP(ROW(J14)+1,Setup!$B$4:$D$99,2,FALSE)=0,"",VLOOKUP(ROW(J14)+1,Setup!$B$4:$D$99,2,FALSE))</f>
      </c>
      <c r="K24" s="77">
        <f>VLOOKUP(ROW(K15),Setup!$B$4:$D$99,3,FALSE)</f>
        <v>30</v>
      </c>
      <c r="L24" s="43"/>
      <c r="M24" s="46"/>
      <c r="N24" s="37"/>
      <c r="O24" s="48"/>
      <c r="P24" s="41"/>
      <c r="Q24" s="46"/>
      <c r="S24" s="14"/>
      <c r="T24" s="14"/>
    </row>
    <row r="25" spans="2:20" ht="15" customHeight="1">
      <c r="B25" s="33"/>
      <c r="C25" s="34"/>
      <c r="D25" s="106"/>
      <c r="E25" s="107"/>
      <c r="F25" s="107"/>
      <c r="G25" s="107"/>
      <c r="H25" s="108"/>
      <c r="J25" s="76">
        <f>IF(VLOOKUP(ROW(J15)+1,Setup!$B$4:$D$99,2,FALSE)=0,"",VLOOKUP(ROW(J15)+1,Setup!$B$4:$D$99,2,FALSE))</f>
      </c>
      <c r="K25" s="77">
        <f>VLOOKUP(ROW(K16),Setup!$B$4:$D$99,3,FALSE)</f>
        <v>45</v>
      </c>
      <c r="L25" s="43"/>
      <c r="M25" s="46"/>
      <c r="N25" s="37"/>
      <c r="O25" s="48"/>
      <c r="P25" s="41"/>
      <c r="Q25" s="46"/>
      <c r="S25" s="14"/>
      <c r="T25" s="14"/>
    </row>
    <row r="26" spans="2:20" ht="15" customHeight="1">
      <c r="B26" s="33"/>
      <c r="C26" s="34"/>
      <c r="D26" s="106"/>
      <c r="E26" s="107"/>
      <c r="F26" s="107"/>
      <c r="G26" s="107"/>
      <c r="H26" s="108"/>
      <c r="J26" s="76">
        <f>IF(VLOOKUP(ROW(J16)+1,Setup!$B$4:$D$99,2,FALSE)=0,"",VLOOKUP(ROW(J16)+1,Setup!$B$4:$D$99,2,FALSE))</f>
        <v>11</v>
      </c>
      <c r="K26" s="77" t="str">
        <f>VLOOKUP(ROW(K17),Setup!$B$4:$D$99,3,FALSE)</f>
        <v>00</v>
      </c>
      <c r="L26" s="43"/>
      <c r="M26" s="46"/>
      <c r="N26" s="37"/>
      <c r="O26" s="48"/>
      <c r="P26" s="41"/>
      <c r="Q26" s="46"/>
      <c r="S26" s="14"/>
      <c r="T26" s="14"/>
    </row>
    <row r="27" spans="2:20" ht="15" customHeight="1">
      <c r="B27" s="33"/>
      <c r="C27" s="34"/>
      <c r="D27" s="106"/>
      <c r="E27" s="107"/>
      <c r="F27" s="107"/>
      <c r="G27" s="107"/>
      <c r="H27" s="108"/>
      <c r="J27" s="76">
        <f>IF(VLOOKUP(ROW(J17)+1,Setup!$B$4:$D$99,2,FALSE)=0,"",VLOOKUP(ROW(J17)+1,Setup!$B$4:$D$99,2,FALSE))</f>
      </c>
      <c r="K27" s="77">
        <f>VLOOKUP(ROW(K18),Setup!$B$4:$D$99,3,FALSE)</f>
        <v>15</v>
      </c>
      <c r="L27" s="43"/>
      <c r="M27" s="46"/>
      <c r="N27" s="37"/>
      <c r="O27" s="48"/>
      <c r="P27" s="41"/>
      <c r="Q27" s="46"/>
      <c r="S27" s="14"/>
      <c r="T27" s="14"/>
    </row>
    <row r="28" spans="2:20" ht="15" customHeight="1">
      <c r="B28" s="33"/>
      <c r="C28" s="34"/>
      <c r="D28" s="106"/>
      <c r="E28" s="107"/>
      <c r="F28" s="107"/>
      <c r="G28" s="107"/>
      <c r="H28" s="108"/>
      <c r="J28" s="76">
        <f>IF(VLOOKUP(ROW(J18)+1,Setup!$B$4:$D$99,2,FALSE)=0,"",VLOOKUP(ROW(J18)+1,Setup!$B$4:$D$99,2,FALSE))</f>
      </c>
      <c r="K28" s="77">
        <f>VLOOKUP(ROW(K19),Setup!$B$4:$D$99,3,FALSE)</f>
        <v>30</v>
      </c>
      <c r="L28" s="43"/>
      <c r="M28" s="46"/>
      <c r="N28" s="37"/>
      <c r="O28" s="48"/>
      <c r="P28" s="41"/>
      <c r="Q28" s="46"/>
      <c r="S28" s="14"/>
      <c r="T28" s="14"/>
    </row>
    <row r="29" spans="2:20" ht="15" customHeight="1">
      <c r="B29" s="33"/>
      <c r="C29" s="34"/>
      <c r="D29" s="106"/>
      <c r="E29" s="107"/>
      <c r="F29" s="107"/>
      <c r="G29" s="107"/>
      <c r="H29" s="108"/>
      <c r="J29" s="76">
        <f>IF(VLOOKUP(ROW(J19)+1,Setup!$B$4:$D$99,2,FALSE)=0,"",VLOOKUP(ROW(J19)+1,Setup!$B$4:$D$99,2,FALSE))</f>
      </c>
      <c r="K29" s="77">
        <f>VLOOKUP(ROW(K20),Setup!$B$4:$D$99,3,FALSE)</f>
        <v>45</v>
      </c>
      <c r="L29" s="43"/>
      <c r="M29" s="46"/>
      <c r="N29" s="37"/>
      <c r="O29" s="48"/>
      <c r="P29" s="41"/>
      <c r="Q29" s="46"/>
      <c r="S29" s="14"/>
      <c r="T29" s="14"/>
    </row>
    <row r="30" spans="2:20" ht="15" customHeight="1">
      <c r="B30" s="33"/>
      <c r="C30" s="34"/>
      <c r="D30" s="106"/>
      <c r="E30" s="107"/>
      <c r="F30" s="107"/>
      <c r="G30" s="107"/>
      <c r="H30" s="108"/>
      <c r="J30" s="76">
        <f>IF(VLOOKUP(ROW(J20)+1,Setup!$B$4:$D$99,2,FALSE)=0,"",VLOOKUP(ROW(J20)+1,Setup!$B$4:$D$99,2,FALSE))</f>
        <v>12</v>
      </c>
      <c r="K30" s="77" t="str">
        <f>VLOOKUP(ROW(K21),Setup!$B$4:$D$99,3,FALSE)</f>
        <v>00</v>
      </c>
      <c r="L30" s="43"/>
      <c r="M30" s="46"/>
      <c r="N30" s="37"/>
      <c r="O30" s="48"/>
      <c r="P30" s="41"/>
      <c r="Q30" s="46"/>
      <c r="S30" s="14"/>
      <c r="T30" s="14"/>
    </row>
    <row r="31" spans="2:20" ht="15" customHeight="1">
      <c r="B31" s="33"/>
      <c r="C31" s="34"/>
      <c r="D31" s="106"/>
      <c r="E31" s="107"/>
      <c r="F31" s="107"/>
      <c r="G31" s="107"/>
      <c r="H31" s="108"/>
      <c r="J31" s="76">
        <f>IF(VLOOKUP(ROW(J21)+1,Setup!$B$4:$D$99,2,FALSE)=0,"",VLOOKUP(ROW(J21)+1,Setup!$B$4:$D$99,2,FALSE))</f>
      </c>
      <c r="K31" s="77">
        <f>VLOOKUP(ROW(K22),Setup!$B$4:$D$99,3,FALSE)</f>
        <v>15</v>
      </c>
      <c r="L31" s="43"/>
      <c r="M31" s="46"/>
      <c r="N31" s="37"/>
      <c r="O31" s="48"/>
      <c r="P31" s="41"/>
      <c r="Q31" s="46"/>
      <c r="S31" s="14"/>
      <c r="T31" s="14"/>
    </row>
    <row r="32" spans="2:20" ht="15" customHeight="1">
      <c r="B32" s="33"/>
      <c r="C32" s="34"/>
      <c r="D32" s="106"/>
      <c r="E32" s="107"/>
      <c r="F32" s="107"/>
      <c r="G32" s="107"/>
      <c r="H32" s="108"/>
      <c r="J32" s="76">
        <f>IF(VLOOKUP(ROW(J22)+1,Setup!$B$4:$D$99,2,FALSE)=0,"",VLOOKUP(ROW(J22)+1,Setup!$B$4:$D$99,2,FALSE))</f>
      </c>
      <c r="K32" s="77">
        <f>VLOOKUP(ROW(K23),Setup!$B$4:$D$99,3,FALSE)</f>
        <v>30</v>
      </c>
      <c r="L32" s="43"/>
      <c r="M32" s="46"/>
      <c r="N32" s="37"/>
      <c r="O32" s="48"/>
      <c r="P32" s="41"/>
      <c r="Q32" s="46"/>
      <c r="S32" s="14"/>
      <c r="T32" s="14"/>
    </row>
    <row r="33" spans="2:20" ht="15" customHeight="1">
      <c r="B33" s="33"/>
      <c r="C33" s="34"/>
      <c r="D33" s="106"/>
      <c r="E33" s="107"/>
      <c r="F33" s="107"/>
      <c r="G33" s="107"/>
      <c r="H33" s="108"/>
      <c r="J33" s="76">
        <f>IF(VLOOKUP(ROW(J23)+1,Setup!$B$4:$D$99,2,FALSE)=0,"",VLOOKUP(ROW(J23)+1,Setup!$B$4:$D$99,2,FALSE))</f>
      </c>
      <c r="K33" s="77">
        <f>VLOOKUP(ROW(K24),Setup!$B$4:$D$99,3,FALSE)</f>
        <v>45</v>
      </c>
      <c r="L33" s="43"/>
      <c r="M33" s="46"/>
      <c r="N33" s="37"/>
      <c r="O33" s="48"/>
      <c r="P33" s="41"/>
      <c r="Q33" s="46"/>
      <c r="S33" s="14"/>
      <c r="T33" s="14"/>
    </row>
    <row r="34" spans="2:20" ht="15" customHeight="1">
      <c r="B34" s="33"/>
      <c r="C34" s="34"/>
      <c r="D34" s="106"/>
      <c r="E34" s="107"/>
      <c r="F34" s="107"/>
      <c r="G34" s="107"/>
      <c r="H34" s="108"/>
      <c r="J34" s="76">
        <f>IF(VLOOKUP(ROW(J24)+1,Setup!$B$4:$D$99,2,FALSE)=0,"",VLOOKUP(ROW(J24)+1,Setup!$B$4:$D$99,2,FALSE))</f>
        <v>13</v>
      </c>
      <c r="K34" s="77" t="str">
        <f>VLOOKUP(ROW(K25),Setup!$B$4:$D$99,3,FALSE)</f>
        <v>00</v>
      </c>
      <c r="L34" s="43"/>
      <c r="M34" s="46"/>
      <c r="N34" s="37"/>
      <c r="O34" s="48"/>
      <c r="P34" s="41"/>
      <c r="Q34" s="46"/>
      <c r="S34" s="14"/>
      <c r="T34" s="14"/>
    </row>
    <row r="35" spans="2:20" ht="15" customHeight="1">
      <c r="B35" s="33"/>
      <c r="C35" s="34"/>
      <c r="D35" s="106"/>
      <c r="E35" s="107"/>
      <c r="F35" s="107"/>
      <c r="G35" s="107"/>
      <c r="H35" s="108"/>
      <c r="J35" s="76">
        <f>IF(VLOOKUP(ROW(J25)+1,Setup!$B$4:$D$99,2,FALSE)=0,"",VLOOKUP(ROW(J25)+1,Setup!$B$4:$D$99,2,FALSE))</f>
      </c>
      <c r="K35" s="77">
        <f>VLOOKUP(ROW(K26),Setup!$B$4:$D$99,3,FALSE)</f>
        <v>15</v>
      </c>
      <c r="L35" s="43"/>
      <c r="M35" s="46"/>
      <c r="N35" s="37"/>
      <c r="O35" s="48"/>
      <c r="P35" s="41"/>
      <c r="Q35" s="46"/>
      <c r="S35" s="14"/>
      <c r="T35" s="14"/>
    </row>
    <row r="36" spans="2:20" ht="15" customHeight="1">
      <c r="B36" s="33"/>
      <c r="C36" s="34"/>
      <c r="D36" s="106"/>
      <c r="E36" s="107"/>
      <c r="F36" s="107"/>
      <c r="G36" s="107"/>
      <c r="H36" s="108"/>
      <c r="J36" s="76">
        <f>IF(VLOOKUP(ROW(J26)+1,Setup!$B$4:$D$99,2,FALSE)=0,"",VLOOKUP(ROW(J26)+1,Setup!$B$4:$D$99,2,FALSE))</f>
      </c>
      <c r="K36" s="77">
        <f>VLOOKUP(ROW(K27),Setup!$B$4:$D$99,3,FALSE)</f>
        <v>30</v>
      </c>
      <c r="L36" s="43"/>
      <c r="M36" s="46"/>
      <c r="N36" s="37"/>
      <c r="O36" s="48"/>
      <c r="P36" s="41"/>
      <c r="Q36" s="46"/>
      <c r="S36" s="14"/>
      <c r="T36" s="14"/>
    </row>
    <row r="37" spans="2:20" ht="15" customHeight="1">
      <c r="B37" s="33"/>
      <c r="C37" s="34"/>
      <c r="D37" s="106"/>
      <c r="E37" s="107"/>
      <c r="F37" s="107"/>
      <c r="G37" s="107"/>
      <c r="H37" s="108"/>
      <c r="J37" s="76">
        <f>IF(VLOOKUP(ROW(J27)+1,Setup!$B$4:$D$99,2,FALSE)=0,"",VLOOKUP(ROW(J27)+1,Setup!$B$4:$D$99,2,FALSE))</f>
      </c>
      <c r="K37" s="77">
        <f>VLOOKUP(ROW(K28),Setup!$B$4:$D$99,3,FALSE)</f>
        <v>45</v>
      </c>
      <c r="L37" s="43"/>
      <c r="M37" s="46"/>
      <c r="N37" s="37"/>
      <c r="O37" s="48"/>
      <c r="P37" s="41"/>
      <c r="Q37" s="46"/>
      <c r="S37" s="14"/>
      <c r="T37" s="14"/>
    </row>
    <row r="38" spans="2:20" ht="15" customHeight="1">
      <c r="B38" s="33"/>
      <c r="C38" s="34"/>
      <c r="D38" s="106"/>
      <c r="E38" s="107"/>
      <c r="F38" s="107"/>
      <c r="G38" s="107"/>
      <c r="H38" s="108"/>
      <c r="J38" s="76">
        <f>IF(VLOOKUP(ROW(J28)+1,Setup!$B$4:$D$99,2,FALSE)=0,"",VLOOKUP(ROW(J28)+1,Setup!$B$4:$D$99,2,FALSE))</f>
        <v>14</v>
      </c>
      <c r="K38" s="77" t="str">
        <f>VLOOKUP(ROW(K29),Setup!$B$4:$D$99,3,FALSE)</f>
        <v>00</v>
      </c>
      <c r="L38" s="43"/>
      <c r="M38" s="46"/>
      <c r="N38" s="37"/>
      <c r="O38" s="48"/>
      <c r="P38" s="41"/>
      <c r="Q38" s="46"/>
      <c r="S38" s="14"/>
      <c r="T38" s="14"/>
    </row>
    <row r="39" spans="2:20" ht="15" customHeight="1">
      <c r="B39" s="33"/>
      <c r="C39" s="34"/>
      <c r="D39" s="106"/>
      <c r="E39" s="107"/>
      <c r="F39" s="107"/>
      <c r="G39" s="107"/>
      <c r="H39" s="108"/>
      <c r="J39" s="76">
        <f>IF(VLOOKUP(ROW(J29)+1,Setup!$B$4:$D$99,2,FALSE)=0,"",VLOOKUP(ROW(J29)+1,Setup!$B$4:$D$99,2,FALSE))</f>
      </c>
      <c r="K39" s="77">
        <f>VLOOKUP(ROW(K30),Setup!$B$4:$D$99,3,FALSE)</f>
        <v>15</v>
      </c>
      <c r="L39" s="43"/>
      <c r="M39" s="46"/>
      <c r="N39" s="37"/>
      <c r="O39" s="48"/>
      <c r="P39" s="41"/>
      <c r="Q39" s="46"/>
      <c r="S39" s="14"/>
      <c r="T39" s="14"/>
    </row>
    <row r="40" spans="2:20" ht="15" customHeight="1">
      <c r="B40" s="33"/>
      <c r="C40" s="34"/>
      <c r="D40" s="106"/>
      <c r="E40" s="107"/>
      <c r="F40" s="107"/>
      <c r="G40" s="107"/>
      <c r="H40" s="108"/>
      <c r="J40" s="76">
        <f>IF(VLOOKUP(ROW(J30)+1,Setup!$B$4:$D$99,2,FALSE)=0,"",VLOOKUP(ROW(J30)+1,Setup!$B$4:$D$99,2,FALSE))</f>
      </c>
      <c r="K40" s="77">
        <f>VLOOKUP(ROW(K31),Setup!$B$4:$D$99,3,FALSE)</f>
        <v>30</v>
      </c>
      <c r="L40" s="43"/>
      <c r="M40" s="46"/>
      <c r="N40" s="37"/>
      <c r="O40" s="48"/>
      <c r="P40" s="41"/>
      <c r="Q40" s="46"/>
      <c r="S40" s="14"/>
      <c r="T40" s="14"/>
    </row>
    <row r="41" spans="2:20" ht="15" customHeight="1">
      <c r="B41" s="33"/>
      <c r="C41" s="34"/>
      <c r="D41" s="106"/>
      <c r="E41" s="107"/>
      <c r="F41" s="107"/>
      <c r="G41" s="107"/>
      <c r="H41" s="108"/>
      <c r="J41" s="76">
        <f>IF(VLOOKUP(ROW(J31)+1,Setup!$B$4:$D$99,2,FALSE)=0,"",VLOOKUP(ROW(J31)+1,Setup!$B$4:$D$99,2,FALSE))</f>
      </c>
      <c r="K41" s="77">
        <f>VLOOKUP(ROW(K32),Setup!$B$4:$D$99,3,FALSE)</f>
        <v>45</v>
      </c>
      <c r="L41" s="43"/>
      <c r="M41" s="46"/>
      <c r="N41" s="37"/>
      <c r="O41" s="48"/>
      <c r="P41" s="41"/>
      <c r="Q41" s="46"/>
      <c r="S41" s="14"/>
      <c r="T41" s="14"/>
    </row>
    <row r="42" spans="2:20" ht="15" customHeight="1">
      <c r="B42" s="33"/>
      <c r="C42" s="34"/>
      <c r="D42" s="106"/>
      <c r="E42" s="107"/>
      <c r="F42" s="107"/>
      <c r="G42" s="107"/>
      <c r="H42" s="108"/>
      <c r="J42" s="76">
        <f>IF(VLOOKUP(ROW(J32)+1,Setup!$B$4:$D$99,2,FALSE)=0,"",VLOOKUP(ROW(J32)+1,Setup!$B$4:$D$99,2,FALSE))</f>
        <v>15</v>
      </c>
      <c r="K42" s="77" t="str">
        <f>VLOOKUP(ROW(K33),Setup!$B$4:$D$99,3,FALSE)</f>
        <v>00</v>
      </c>
      <c r="L42" s="43"/>
      <c r="M42" s="46"/>
      <c r="N42" s="37"/>
      <c r="O42" s="48"/>
      <c r="P42" s="41"/>
      <c r="Q42" s="46"/>
      <c r="S42" s="14"/>
      <c r="T42" s="14"/>
    </row>
    <row r="43" spans="2:20" ht="15" customHeight="1">
      <c r="B43" s="33"/>
      <c r="C43" s="34"/>
      <c r="D43" s="106"/>
      <c r="E43" s="107"/>
      <c r="F43" s="107"/>
      <c r="G43" s="107"/>
      <c r="H43" s="108"/>
      <c r="J43" s="76">
        <f>IF(VLOOKUP(ROW(J33)+1,Setup!$B$4:$D$99,2,FALSE)=0,"",VLOOKUP(ROW(J33)+1,Setup!$B$4:$D$99,2,FALSE))</f>
      </c>
      <c r="K43" s="77">
        <f>VLOOKUP(ROW(K34),Setup!$B$4:$D$99,3,FALSE)</f>
        <v>15</v>
      </c>
      <c r="L43" s="43"/>
      <c r="M43" s="46"/>
      <c r="N43" s="37"/>
      <c r="O43" s="48"/>
      <c r="P43" s="41"/>
      <c r="Q43" s="46"/>
      <c r="S43" s="14"/>
      <c r="T43" s="14"/>
    </row>
    <row r="44" spans="2:20" ht="15" customHeight="1">
      <c r="B44" s="33"/>
      <c r="C44" s="34"/>
      <c r="D44" s="106"/>
      <c r="E44" s="107"/>
      <c r="F44" s="107"/>
      <c r="G44" s="107"/>
      <c r="H44" s="108"/>
      <c r="J44" s="76">
        <f>IF(VLOOKUP(ROW(J34)+1,Setup!$B$4:$D$99,2,FALSE)=0,"",VLOOKUP(ROW(J34)+1,Setup!$B$4:$D$99,2,FALSE))</f>
      </c>
      <c r="K44" s="77">
        <f>VLOOKUP(ROW(K35),Setup!$B$4:$D$99,3,FALSE)</f>
        <v>30</v>
      </c>
      <c r="L44" s="43"/>
      <c r="M44" s="46"/>
      <c r="N44" s="37"/>
      <c r="O44" s="48"/>
      <c r="P44" s="41"/>
      <c r="Q44" s="46"/>
      <c r="S44" s="14"/>
      <c r="T44" s="14"/>
    </row>
    <row r="45" spans="2:20" ht="15" customHeight="1">
      <c r="B45" s="35"/>
      <c r="C45" s="36"/>
      <c r="D45" s="119"/>
      <c r="E45" s="93"/>
      <c r="F45" s="93"/>
      <c r="G45" s="93"/>
      <c r="H45" s="94"/>
      <c r="J45" s="76">
        <f>IF(VLOOKUP(ROW(J35)+1,Setup!$B$4:$D$99,2,FALSE)=0,"",VLOOKUP(ROW(J35)+1,Setup!$B$4:$D$99,2,FALSE))</f>
      </c>
      <c r="K45" s="77">
        <f>VLOOKUP(ROW(K36),Setup!$B$4:$D$99,3,FALSE)</f>
        <v>45</v>
      </c>
      <c r="L45" s="43"/>
      <c r="M45" s="46"/>
      <c r="N45" s="37"/>
      <c r="O45" s="48"/>
      <c r="P45" s="41"/>
      <c r="Q45" s="46"/>
      <c r="S45" s="14"/>
      <c r="T45" s="14"/>
    </row>
    <row r="46" spans="2:20" ht="15" customHeight="1">
      <c r="B46" s="37"/>
      <c r="C46" s="37"/>
      <c r="D46" s="120"/>
      <c r="E46" s="120"/>
      <c r="F46" s="120"/>
      <c r="G46" s="120"/>
      <c r="H46" s="120"/>
      <c r="J46" s="76">
        <f>IF(VLOOKUP(ROW(J36)+1,Setup!$B$4:$D$99,2,FALSE)=0,"",VLOOKUP(ROW(J36)+1,Setup!$B$4:$D$99,2,FALSE))</f>
        <v>16</v>
      </c>
      <c r="K46" s="77" t="str">
        <f>VLOOKUP(ROW(K37),Setup!$B$4:$D$99,3,FALSE)</f>
        <v>00</v>
      </c>
      <c r="L46" s="43"/>
      <c r="M46" s="46"/>
      <c r="N46" s="37"/>
      <c r="O46" s="48"/>
      <c r="P46" s="41"/>
      <c r="Q46" s="46"/>
      <c r="S46" s="14"/>
      <c r="T46" s="14"/>
    </row>
    <row r="47" spans="2:20" ht="15" customHeight="1">
      <c r="B47" s="38"/>
      <c r="C47" s="39"/>
      <c r="D47" s="121"/>
      <c r="E47" s="121"/>
      <c r="F47" s="121"/>
      <c r="G47" s="121"/>
      <c r="H47" s="122"/>
      <c r="J47" s="76">
        <f>IF(VLOOKUP(ROW(J37)+1,Setup!$B$4:$D$99,2,FALSE)=0,"",VLOOKUP(ROW(J37)+1,Setup!$B$4:$D$99,2,FALSE))</f>
      </c>
      <c r="K47" s="77">
        <f>VLOOKUP(ROW(K38),Setup!$B$4:$D$99,3,FALSE)</f>
        <v>15</v>
      </c>
      <c r="L47" s="43"/>
      <c r="M47" s="46"/>
      <c r="N47" s="37"/>
      <c r="O47" s="48"/>
      <c r="P47" s="41"/>
      <c r="Q47" s="46"/>
      <c r="S47" s="14"/>
      <c r="T47" s="14"/>
    </row>
    <row r="48" spans="2:20" ht="15" customHeight="1">
      <c r="B48" s="40" t="s">
        <v>40</v>
      </c>
      <c r="C48" s="41"/>
      <c r="D48" s="123"/>
      <c r="E48" s="123"/>
      <c r="F48" s="123"/>
      <c r="G48" s="123"/>
      <c r="H48" s="124"/>
      <c r="J48" s="76">
        <f>IF(VLOOKUP(ROW(J38)+1,Setup!$B$4:$D$99,2,FALSE)=0,"",VLOOKUP(ROW(J38)+1,Setup!$B$4:$D$99,2,FALSE))</f>
      </c>
      <c r="K48" s="77">
        <f>VLOOKUP(ROW(K39),Setup!$B$4:$D$99,3,FALSE)</f>
        <v>30</v>
      </c>
      <c r="L48" s="43"/>
      <c r="M48" s="46"/>
      <c r="N48" s="37"/>
      <c r="O48" s="48"/>
      <c r="P48" s="41"/>
      <c r="Q48" s="46"/>
      <c r="S48" s="14"/>
      <c r="T48" s="14"/>
    </row>
    <row r="49" spans="2:20" ht="15" customHeight="1">
      <c r="B49" s="42" t="s">
        <v>40</v>
      </c>
      <c r="C49" s="43"/>
      <c r="D49" s="107"/>
      <c r="E49" s="107"/>
      <c r="F49" s="107"/>
      <c r="G49" s="107"/>
      <c r="H49" s="108"/>
      <c r="J49" s="76">
        <f>IF(VLOOKUP(ROW(J39)+1,Setup!$B$4:$D$99,2,FALSE)=0,"",VLOOKUP(ROW(J39)+1,Setup!$B$4:$D$99,2,FALSE))</f>
      </c>
      <c r="K49" s="77">
        <f>VLOOKUP(ROW(K40),Setup!$B$4:$D$99,3,FALSE)</f>
        <v>45</v>
      </c>
      <c r="L49" s="43"/>
      <c r="M49" s="46"/>
      <c r="N49" s="37"/>
      <c r="O49" s="48"/>
      <c r="P49" s="41"/>
      <c r="Q49" s="46"/>
      <c r="S49" s="14"/>
      <c r="T49" s="14"/>
    </row>
    <row r="50" spans="2:20" ht="15" customHeight="1">
      <c r="B50" s="42" t="s">
        <v>40</v>
      </c>
      <c r="C50" s="43"/>
      <c r="D50" s="107"/>
      <c r="E50" s="107"/>
      <c r="F50" s="107"/>
      <c r="G50" s="107"/>
      <c r="H50" s="108"/>
      <c r="J50" s="76">
        <f>IF(VLOOKUP(ROW(J40)+1,Setup!$B$4:$D$99,2,FALSE)=0,"",VLOOKUP(ROW(J40)+1,Setup!$B$4:$D$99,2,FALSE))</f>
        <v>17</v>
      </c>
      <c r="K50" s="77" t="str">
        <f>VLOOKUP(ROW(K41),Setup!$B$4:$D$99,3,FALSE)</f>
        <v>00</v>
      </c>
      <c r="L50" s="43"/>
      <c r="M50" s="46"/>
      <c r="N50" s="37"/>
      <c r="O50" s="48"/>
      <c r="P50" s="41"/>
      <c r="Q50" s="46"/>
      <c r="S50" s="14"/>
      <c r="T50" s="14"/>
    </row>
    <row r="51" spans="2:20" ht="15" customHeight="1">
      <c r="B51" s="42" t="s">
        <v>40</v>
      </c>
      <c r="C51" s="43"/>
      <c r="D51" s="107"/>
      <c r="E51" s="107"/>
      <c r="F51" s="107"/>
      <c r="G51" s="107"/>
      <c r="H51" s="108"/>
      <c r="J51" s="76">
        <f>IF(VLOOKUP(ROW(J41)+1,Setup!$B$4:$D$99,2,FALSE)=0,"",VLOOKUP(ROW(J41)+1,Setup!$B$4:$D$99,2,FALSE))</f>
      </c>
      <c r="K51" s="77">
        <f>VLOOKUP(ROW(K42),Setup!$B$4:$D$99,3,FALSE)</f>
        <v>15</v>
      </c>
      <c r="L51" s="43"/>
      <c r="M51" s="46"/>
      <c r="N51" s="37"/>
      <c r="O51" s="48"/>
      <c r="P51" s="41"/>
      <c r="Q51" s="46"/>
      <c r="S51" s="14"/>
      <c r="T51" s="14"/>
    </row>
    <row r="52" spans="2:20" ht="15" customHeight="1">
      <c r="B52" s="42" t="s">
        <v>40</v>
      </c>
      <c r="C52" s="43"/>
      <c r="D52" s="107"/>
      <c r="E52" s="107"/>
      <c r="F52" s="107"/>
      <c r="G52" s="107"/>
      <c r="H52" s="108"/>
      <c r="J52" s="76">
        <f>IF(VLOOKUP(ROW(J42)+1,Setup!$B$4:$D$99,2,FALSE)=0,"",VLOOKUP(ROW(J42)+1,Setup!$B$4:$D$99,2,FALSE))</f>
      </c>
      <c r="K52" s="77">
        <f>VLOOKUP(ROW(K43),Setup!$B$4:$D$99,3,FALSE)</f>
        <v>30</v>
      </c>
      <c r="L52" s="43"/>
      <c r="M52" s="46"/>
      <c r="N52" s="37"/>
      <c r="O52" s="48"/>
      <c r="P52" s="41"/>
      <c r="Q52" s="46"/>
      <c r="S52" s="14"/>
      <c r="T52" s="14"/>
    </row>
    <row r="53" spans="2:20" ht="15" customHeight="1">
      <c r="B53" s="42" t="s">
        <v>40</v>
      </c>
      <c r="C53" s="43"/>
      <c r="D53" s="107"/>
      <c r="E53" s="107"/>
      <c r="F53" s="107"/>
      <c r="G53" s="107"/>
      <c r="H53" s="108"/>
      <c r="J53" s="76">
        <f>IF(VLOOKUP(ROW(J43)+1,Setup!$B$4:$D$99,2,FALSE)=0,"",VLOOKUP(ROW(J43)+1,Setup!$B$4:$D$99,2,FALSE))</f>
      </c>
      <c r="K53" s="77">
        <f>VLOOKUP(ROW(K44),Setup!$B$4:$D$99,3,FALSE)</f>
        <v>45</v>
      </c>
      <c r="L53" s="43"/>
      <c r="M53" s="46"/>
      <c r="N53" s="37"/>
      <c r="O53" s="48"/>
      <c r="P53" s="41"/>
      <c r="Q53" s="46"/>
      <c r="S53" s="14"/>
      <c r="T53" s="14"/>
    </row>
    <row r="54" spans="2:20" ht="15" customHeight="1">
      <c r="B54" s="42" t="s">
        <v>40</v>
      </c>
      <c r="C54" s="43"/>
      <c r="D54" s="107"/>
      <c r="E54" s="107"/>
      <c r="F54" s="107"/>
      <c r="G54" s="107"/>
      <c r="H54" s="108"/>
      <c r="J54" s="76">
        <f>IF(VLOOKUP(ROW(J44)+1,Setup!$B$4:$D$99,2,FALSE)=0,"",VLOOKUP(ROW(J44)+1,Setup!$B$4:$D$99,2,FALSE))</f>
        <v>19</v>
      </c>
      <c r="K54" s="77" t="str">
        <f>VLOOKUP(ROW(K45),Setup!$B$4:$D$99,3,FALSE)</f>
        <v>00</v>
      </c>
      <c r="L54" s="43"/>
      <c r="M54" s="46"/>
      <c r="N54" s="37"/>
      <c r="O54" s="48"/>
      <c r="P54" s="41"/>
      <c r="Q54" s="46"/>
      <c r="S54" s="14"/>
      <c r="T54" s="14"/>
    </row>
    <row r="55" spans="2:20" ht="15" customHeight="1">
      <c r="B55" s="42" t="s">
        <v>40</v>
      </c>
      <c r="C55" s="43"/>
      <c r="D55" s="107"/>
      <c r="E55" s="107"/>
      <c r="F55" s="107"/>
      <c r="G55" s="107"/>
      <c r="H55" s="108"/>
      <c r="J55" s="76">
        <f>IF(VLOOKUP(ROW(J45)+1,Setup!$B$4:$D$99,2,FALSE)=0,"",VLOOKUP(ROW(J45)+1,Setup!$B$4:$D$99,2,FALSE))</f>
      </c>
      <c r="K55" s="77">
        <f>VLOOKUP(ROW(K46),Setup!$B$4:$D$99,3,FALSE)</f>
        <v>15</v>
      </c>
      <c r="L55" s="43"/>
      <c r="M55" s="46"/>
      <c r="N55" s="37"/>
      <c r="O55" s="48"/>
      <c r="P55" s="41"/>
      <c r="Q55" s="46"/>
      <c r="S55" s="14"/>
      <c r="T55" s="14"/>
    </row>
    <row r="56" spans="2:20" ht="15" customHeight="1">
      <c r="B56" s="42" t="s">
        <v>40</v>
      </c>
      <c r="C56" s="43"/>
      <c r="D56" s="107"/>
      <c r="E56" s="107"/>
      <c r="F56" s="107"/>
      <c r="G56" s="107"/>
      <c r="H56" s="108"/>
      <c r="J56" s="76">
        <f>IF(VLOOKUP(ROW(J46)+1,Setup!$B$4:$D$99,2,FALSE)=0,"",VLOOKUP(ROW(J46)+1,Setup!$B$4:$D$99,2,FALSE))</f>
      </c>
      <c r="K56" s="77">
        <f>VLOOKUP(ROW(K47),Setup!$B$4:$D$99,3,FALSE)</f>
        <v>30</v>
      </c>
      <c r="L56" s="43"/>
      <c r="M56" s="46"/>
      <c r="N56" s="37"/>
      <c r="O56" s="48"/>
      <c r="P56" s="41"/>
      <c r="Q56" s="46"/>
      <c r="S56" s="14"/>
      <c r="T56" s="14"/>
    </row>
    <row r="57" spans="2:20" ht="15" customHeight="1">
      <c r="B57" s="42" t="s">
        <v>40</v>
      </c>
      <c r="C57" s="43"/>
      <c r="D57" s="107"/>
      <c r="E57" s="107"/>
      <c r="F57" s="107"/>
      <c r="G57" s="107"/>
      <c r="H57" s="108"/>
      <c r="J57" s="76">
        <f>IF(VLOOKUP(ROW(J47)+1,Setup!$B$4:$D$99,2,FALSE)=0,"",VLOOKUP(ROW(J47)+1,Setup!$B$4:$D$99,2,FALSE))</f>
      </c>
      <c r="K57" s="77">
        <f>VLOOKUP(ROW(K48),Setup!$B$4:$D$99,3,FALSE)</f>
        <v>45</v>
      </c>
      <c r="L57" s="43"/>
      <c r="M57" s="46"/>
      <c r="N57" s="37"/>
      <c r="O57" s="48"/>
      <c r="P57" s="41"/>
      <c r="Q57" s="46"/>
      <c r="S57" s="14"/>
      <c r="T57" s="14"/>
    </row>
    <row r="58" spans="2:20" ht="15" customHeight="1">
      <c r="B58" s="42" t="s">
        <v>40</v>
      </c>
      <c r="C58" s="43"/>
      <c r="D58" s="107"/>
      <c r="E58" s="107"/>
      <c r="F58" s="107"/>
      <c r="G58" s="107"/>
      <c r="H58" s="108"/>
      <c r="J58" s="76">
        <f>IF(VLOOKUP(ROW(J48)+1,Setup!$B$4:$D$99,2,FALSE)=0,"",VLOOKUP(ROW(J48)+1,Setup!$B$4:$D$99,2,FALSE))</f>
        <v>20</v>
      </c>
      <c r="K58" s="77" t="str">
        <f>VLOOKUP(ROW(K49),Setup!$B$4:$D$99,3,FALSE)</f>
        <v>00</v>
      </c>
      <c r="L58" s="43"/>
      <c r="M58" s="46"/>
      <c r="N58" s="37"/>
      <c r="O58" s="48"/>
      <c r="P58" s="41"/>
      <c r="Q58" s="46"/>
      <c r="S58" s="14"/>
      <c r="T58" s="14"/>
    </row>
    <row r="59" spans="2:20" ht="15" customHeight="1">
      <c r="B59" s="42" t="s">
        <v>40</v>
      </c>
      <c r="C59" s="43"/>
      <c r="D59" s="107"/>
      <c r="E59" s="107"/>
      <c r="F59" s="107"/>
      <c r="G59" s="107"/>
      <c r="H59" s="108"/>
      <c r="J59" s="76">
        <f>IF(VLOOKUP(ROW(J49)+1,Setup!$B$4:$D$99,2,FALSE)=0,"",VLOOKUP(ROW(J49)+1,Setup!$B$4:$D$99,2,FALSE))</f>
      </c>
      <c r="K59" s="77">
        <f>VLOOKUP(ROW(K50),Setup!$B$4:$D$99,3,FALSE)</f>
        <v>15</v>
      </c>
      <c r="L59" s="43"/>
      <c r="M59" s="46"/>
      <c r="N59" s="37"/>
      <c r="O59" s="48"/>
      <c r="P59" s="41"/>
      <c r="Q59" s="46"/>
      <c r="S59" s="14"/>
      <c r="T59" s="14"/>
    </row>
    <row r="60" spans="2:20" ht="15" customHeight="1">
      <c r="B60" s="44" t="s">
        <v>40</v>
      </c>
      <c r="C60" s="45"/>
      <c r="D60" s="93"/>
      <c r="E60" s="93"/>
      <c r="F60" s="93"/>
      <c r="G60" s="93"/>
      <c r="H60" s="94"/>
      <c r="J60" s="78">
        <f>IF(VLOOKUP(ROW(J50)+1,Setup!$B$4:$D$99,2,FALSE)=0,"",VLOOKUP(ROW(J50)+1,Setup!$B$4:$D$99,2,FALSE))</f>
      </c>
      <c r="K60" s="79">
        <f>VLOOKUP(ROW(K51),Setup!$B$4:$D$99,3,FALSE)</f>
        <v>30</v>
      </c>
      <c r="L60" s="45"/>
      <c r="M60" s="49"/>
      <c r="N60" s="50"/>
      <c r="O60" s="51"/>
      <c r="P60" s="50"/>
      <c r="Q60" s="49"/>
      <c r="S60" s="14"/>
      <c r="T60" s="14"/>
    </row>
    <row r="61" spans="2:11" ht="13.5">
      <c r="B61" s="6"/>
      <c r="C61" s="6"/>
      <c r="D61" s="6"/>
      <c r="K61" s="5"/>
    </row>
  </sheetData>
  <sheetProtection formatCells="0" formatColumns="0" formatRows="0" insertColumns="0" insertRows="0" insertHyperlinks="0" deleteColumns="0" deleteRows="0" sort="0" autoFilter="0" pivotTables="0"/>
  <mergeCells count="53">
    <mergeCell ref="D57:H57"/>
    <mergeCell ref="D49:H49"/>
    <mergeCell ref="D2:F2"/>
    <mergeCell ref="D53:H53"/>
    <mergeCell ref="D54:H54"/>
    <mergeCell ref="D55:H55"/>
    <mergeCell ref="D56:H56"/>
    <mergeCell ref="D50:H50"/>
    <mergeCell ref="D51:H51"/>
    <mergeCell ref="D42:H42"/>
    <mergeCell ref="D43:H43"/>
    <mergeCell ref="D44:H44"/>
    <mergeCell ref="D52:H52"/>
    <mergeCell ref="D45:H45"/>
    <mergeCell ref="D46:H46"/>
    <mergeCell ref="D47:H47"/>
    <mergeCell ref="D48:H48"/>
    <mergeCell ref="D40:H40"/>
    <mergeCell ref="D41:H41"/>
    <mergeCell ref="D34:H34"/>
    <mergeCell ref="D35:H35"/>
    <mergeCell ref="D36:H36"/>
    <mergeCell ref="D37:H37"/>
    <mergeCell ref="J2:Q2"/>
    <mergeCell ref="O4:Q7"/>
    <mergeCell ref="D30:H30"/>
    <mergeCell ref="D31:H31"/>
    <mergeCell ref="D32:H32"/>
    <mergeCell ref="D33:H33"/>
    <mergeCell ref="D26:H26"/>
    <mergeCell ref="D27:H27"/>
    <mergeCell ref="D28:H28"/>
    <mergeCell ref="D29:H29"/>
    <mergeCell ref="B2:C2"/>
    <mergeCell ref="J5:L5"/>
    <mergeCell ref="J7:L7"/>
    <mergeCell ref="J6:L6"/>
    <mergeCell ref="D58:H58"/>
    <mergeCell ref="D59:H59"/>
    <mergeCell ref="D22:H22"/>
    <mergeCell ref="D23:H23"/>
    <mergeCell ref="D24:H24"/>
    <mergeCell ref="D25:H25"/>
    <mergeCell ref="D60:H60"/>
    <mergeCell ref="B4:C6"/>
    <mergeCell ref="B7:C7"/>
    <mergeCell ref="D18:H18"/>
    <mergeCell ref="D19:H19"/>
    <mergeCell ref="D17:H17"/>
    <mergeCell ref="D20:H20"/>
    <mergeCell ref="D21:H21"/>
    <mergeCell ref="D38:H38"/>
    <mergeCell ref="D39:H39"/>
  </mergeCells>
  <conditionalFormatting sqref="L60">
    <cfRule type="expression" priority="1" dxfId="9" stopIfTrue="1">
      <formula>K60="00"</formula>
    </cfRule>
  </conditionalFormatting>
  <conditionalFormatting sqref="L10:L59">
    <cfRule type="expression" priority="2" dxfId="10" stopIfTrue="1">
      <formula>K10="00"</formula>
    </cfRule>
  </conditionalFormatting>
  <conditionalFormatting sqref="M10:M60">
    <cfRule type="expression" priority="3" dxfId="11" stopIfTrue="1">
      <formula>K10="00"</formula>
    </cfRule>
  </conditionalFormatting>
  <conditionalFormatting sqref="J10:J60">
    <cfRule type="expression" priority="4" dxfId="12" stopIfTrue="1">
      <formula>J10&lt;&gt;""</formula>
    </cfRule>
  </conditionalFormatting>
  <conditionalFormatting sqref="K10:K61">
    <cfRule type="expression" priority="5" dxfId="13" stopIfTrue="1">
      <formula>AND(K10="00",$I$2="Don't show minutes")</formula>
    </cfRule>
    <cfRule type="expression" priority="6" dxfId="3" stopIfTrue="1">
      <formula>$I$2="Don't show minutes"</formula>
    </cfRule>
    <cfRule type="cellIs" priority="7" dxfId="11" operator="equal" stopIfTrue="1">
      <formula>"00"</formula>
    </cfRule>
  </conditionalFormatting>
  <conditionalFormatting sqref="B10:H14 B15:D15">
    <cfRule type="expression" priority="8" dxfId="1" stopIfTrue="1">
      <formula>MATCH(DATE(YEAR($D$2),MONTH($D$2),B10),Event,0)</formula>
    </cfRule>
    <cfRule type="expression" priority="9" dxfId="0" stopIfTrue="1">
      <formula>MATCH(DATE(YEAR($D$2),MONTH($D$2),B10),Holiday,0)</formula>
    </cfRule>
  </conditionalFormatting>
  <hyperlinks>
    <hyperlink ref="J2:Q2" r:id="rId1" display="VISIT EXCELTEMPLATE.NET FOR MORE TEMPLATES AND UPDATES"/>
  </hyperlinks>
  <printOptions/>
  <pageMargins left="0.8" right="0.56" top="0.71" bottom="0.61" header="0.3" footer="0.36"/>
  <pageSetup fitToHeight="1" fitToWidth="1" orientation="portrait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zoomScalePageLayoutView="0" workbookViewId="0" topLeftCell="A1">
      <selection activeCell="A1" sqref="A1"/>
    </sheetView>
  </sheetViews>
  <sheetFormatPr defaultColWidth="12.421875" defaultRowHeight="15" customHeight="1"/>
  <cols>
    <col min="1" max="1" width="12.421875" style="85" customWidth="1"/>
    <col min="2" max="16384" width="12.421875" style="85" customWidth="1"/>
  </cols>
  <sheetData>
    <row r="4" s="81" customFormat="1" ht="15" customHeight="1">
      <c r="A4" s="80"/>
    </row>
    <row r="5" s="81" customFormat="1" ht="15" customHeight="1">
      <c r="A5" s="82"/>
    </row>
    <row r="40" spans="1:15" s="81" customFormat="1" ht="30" customHeight="1">
      <c r="A40" s="128" t="s">
        <v>48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83"/>
      <c r="N40" s="83"/>
      <c r="O40" s="83"/>
    </row>
    <row r="41" spans="1:15" s="81" customFormat="1" ht="30" customHeight="1">
      <c r="A41" s="129" t="s">
        <v>49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84"/>
      <c r="N41" s="84"/>
      <c r="O41" s="84"/>
    </row>
  </sheetData>
  <sheetProtection/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rintOptions/>
  <pageMargins left="0.7" right="0.7" top="0.75" bottom="0.75" header="0.3" footer="0.3"/>
  <pageSetup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Musadya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Agams</dc:creator>
  <cp:keywords/>
  <dc:description/>
  <cp:lastModifiedBy>DELL</cp:lastModifiedBy>
  <cp:lastPrinted>2009-06-27T15:11:02Z</cp:lastPrinted>
  <dcterms:created xsi:type="dcterms:W3CDTF">2009-05-21T01:03:16Z</dcterms:created>
  <dcterms:modified xsi:type="dcterms:W3CDTF">2022-09-09T10:03:16Z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